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1C7E7C29-4BE4-4397-B7EA-80E83A703975}" xr6:coauthVersionLast="45" xr6:coauthVersionMax="45" xr10:uidLastSave="{00000000-0000-0000-0000-000000000000}"/>
  <bookViews>
    <workbookView xWindow="-120" yWindow="-120" windowWidth="20730" windowHeight="11160" activeTab="1" xr2:uid="{00000000-000D-0000-FFFF-FFFF00000000}"/>
  </bookViews>
  <sheets>
    <sheet name="様式Ⅲ－８ー１　帳簿" sheetId="20" r:id="rId1"/>
    <sheet name="【記入例】様式Ⅲ－８ー１　帳簿" sheetId="1" r:id="rId2"/>
    <sheet name="【参考】人件費等内訳" sheetId="19" r:id="rId3"/>
    <sheet name="【参考】単価計算" sheetId="16" r:id="rId4"/>
    <sheet name="【参考】旅費内訳" sheetId="21" r:id="rId5"/>
  </sheets>
  <definedNames>
    <definedName name="_xlnm._FilterDatabase" localSheetId="1" hidden="1">'【記入例】様式Ⅲ－８ー１　帳簿'!$A$15:$L$15</definedName>
    <definedName name="_xlnm._FilterDatabase" localSheetId="0" hidden="1">'様式Ⅲ－８ー１　帳簿'!$A$12:$L$12</definedName>
    <definedName name="_xlnm.Print_Area" localSheetId="1">'【記入例】様式Ⅲ－８ー１　帳簿'!$A$1:$L$100</definedName>
    <definedName name="_xlnm.Print_Area" localSheetId="4">【参考】旅費内訳!$A$1:$K$17</definedName>
    <definedName name="_xlnm.Print_Area" localSheetId="0">'様式Ⅲ－８ー１　帳簿'!$A$1:$K$72</definedName>
    <definedName name="_xlnm.Print_Titles" localSheetId="1">'【記入例】様式Ⅲ－８ー１　帳簿'!$15:$15</definedName>
    <definedName name="_xlnm.Print_Titles" localSheetId="2">【参考】人件費等内訳!$5:$5</definedName>
    <definedName name="_xlnm.Print_Titles" localSheetId="3">【参考】単価計算!$8:$8</definedName>
    <definedName name="_xlnm.Print_Titles" localSheetId="4">【参考】旅費内訳!$3:$3</definedName>
    <definedName name="_xlnm.Print_Titles" localSheetId="0">'様式Ⅲ－８ー１　帳簿'!$12:$12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6" i="21" l="1"/>
  <c r="H16" i="21"/>
  <c r="K11" i="21"/>
  <c r="H11" i="21"/>
  <c r="L21" i="1" l="1"/>
  <c r="K21" i="1"/>
  <c r="E21" i="1"/>
  <c r="L25" i="1"/>
  <c r="K25" i="1"/>
  <c r="E25" i="1"/>
  <c r="L31" i="1" l="1"/>
  <c r="L28" i="1"/>
  <c r="K31" i="1"/>
  <c r="K28" i="1"/>
  <c r="E31" i="1"/>
  <c r="E28" i="1"/>
  <c r="E32" i="1" s="1"/>
  <c r="L26" i="20"/>
  <c r="L23" i="20"/>
  <c r="L20" i="20"/>
  <c r="K26" i="20"/>
  <c r="K23" i="20"/>
  <c r="K20" i="20"/>
  <c r="K27" i="20" s="1"/>
  <c r="E20" i="20"/>
  <c r="E23" i="20"/>
  <c r="E26" i="20"/>
  <c r="K32" i="1" l="1"/>
  <c r="E27" i="20"/>
  <c r="L32" i="1"/>
  <c r="O6" i="19" l="1"/>
  <c r="L59" i="1" l="1"/>
  <c r="E59" i="1"/>
  <c r="K59" i="1"/>
  <c r="O8" i="19"/>
  <c r="F8" i="19"/>
  <c r="O7" i="19"/>
  <c r="F7" i="19"/>
  <c r="M9" i="16"/>
  <c r="K10" i="19"/>
  <c r="J10" i="19"/>
  <c r="O14" i="19"/>
  <c r="K14" i="19"/>
  <c r="J14" i="19"/>
  <c r="F14" i="19"/>
  <c r="O13" i="19"/>
  <c r="K13" i="19"/>
  <c r="J13" i="19"/>
  <c r="F13" i="19"/>
  <c r="O12" i="19"/>
  <c r="K12" i="19"/>
  <c r="J12" i="19"/>
  <c r="F12" i="19"/>
  <c r="O11" i="19"/>
  <c r="K11" i="19"/>
  <c r="J11" i="19"/>
  <c r="F11" i="19"/>
  <c r="O18" i="19"/>
  <c r="K18" i="19"/>
  <c r="J18" i="19"/>
  <c r="F18" i="19"/>
  <c r="O17" i="19"/>
  <c r="K17" i="19"/>
  <c r="J17" i="19"/>
  <c r="F17" i="19"/>
  <c r="O16" i="19"/>
  <c r="K16" i="19"/>
  <c r="J16" i="19"/>
  <c r="F16" i="19"/>
  <c r="O15" i="19"/>
  <c r="K15" i="19"/>
  <c r="J15" i="19"/>
  <c r="F15" i="19"/>
  <c r="O20" i="19"/>
  <c r="K20" i="19"/>
  <c r="Q20" i="19" s="1"/>
  <c r="J20" i="19"/>
  <c r="F20" i="19"/>
  <c r="O19" i="19"/>
  <c r="K19" i="19"/>
  <c r="J19" i="19"/>
  <c r="F19" i="19"/>
  <c r="K87" i="1"/>
  <c r="K63" i="1"/>
  <c r="K55" i="1"/>
  <c r="K52" i="1"/>
  <c r="K49" i="1"/>
  <c r="K45" i="1"/>
  <c r="K42" i="1"/>
  <c r="K36" i="1"/>
  <c r="K17" i="1"/>
  <c r="E67" i="20"/>
  <c r="K59" i="20"/>
  <c r="K54" i="20"/>
  <c r="K51" i="20"/>
  <c r="K48" i="20"/>
  <c r="K45" i="20"/>
  <c r="K42" i="20"/>
  <c r="K39" i="20"/>
  <c r="K36" i="20"/>
  <c r="K33" i="20"/>
  <c r="K30" i="20"/>
  <c r="K17" i="20"/>
  <c r="K14" i="20"/>
  <c r="E17" i="20"/>
  <c r="E14" i="20"/>
  <c r="K21" i="19"/>
  <c r="F23" i="19"/>
  <c r="F6" i="19"/>
  <c r="F21" i="19"/>
  <c r="F10" i="19"/>
  <c r="J21" i="19"/>
  <c r="M10" i="16"/>
  <c r="O10" i="16"/>
  <c r="O9" i="16"/>
  <c r="P9" i="16" s="1"/>
  <c r="L45" i="1"/>
  <c r="E93" i="1"/>
  <c r="L59" i="20"/>
  <c r="E68" i="20" s="1"/>
  <c r="E59" i="20"/>
  <c r="L54" i="20"/>
  <c r="E66" i="20" s="1"/>
  <c r="E54" i="20"/>
  <c r="L51" i="20"/>
  <c r="E51" i="20"/>
  <c r="L48" i="20"/>
  <c r="E48" i="20"/>
  <c r="L45" i="20"/>
  <c r="E45" i="20"/>
  <c r="L42" i="20"/>
  <c r="E42" i="20"/>
  <c r="L39" i="20"/>
  <c r="E39" i="20"/>
  <c r="L36" i="20"/>
  <c r="E36" i="20"/>
  <c r="L33" i="20"/>
  <c r="E33" i="20"/>
  <c r="E55" i="20" s="1"/>
  <c r="E56" i="20" s="1"/>
  <c r="L30" i="20"/>
  <c r="E30" i="20"/>
  <c r="L17" i="20"/>
  <c r="E65" i="20" s="1"/>
  <c r="L14" i="20"/>
  <c r="E64" i="20" s="1"/>
  <c r="L63" i="1"/>
  <c r="L55" i="1"/>
  <c r="L52" i="1"/>
  <c r="L49" i="1"/>
  <c r="L42" i="1"/>
  <c r="L36" i="1"/>
  <c r="E95" i="1"/>
  <c r="O23" i="19"/>
  <c r="O24" i="19" s="1"/>
  <c r="O21" i="19"/>
  <c r="O10" i="19"/>
  <c r="N24" i="19"/>
  <c r="M24" i="19"/>
  <c r="L24" i="19"/>
  <c r="N9" i="19"/>
  <c r="M9" i="19"/>
  <c r="L9" i="19"/>
  <c r="N22" i="19"/>
  <c r="M22" i="19"/>
  <c r="L22" i="19"/>
  <c r="L27" i="20"/>
  <c r="E63" i="1"/>
  <c r="P10" i="16"/>
  <c r="E42" i="1"/>
  <c r="E55" i="1"/>
  <c r="E52" i="1"/>
  <c r="E49" i="1"/>
  <c r="E45" i="1"/>
  <c r="E36" i="1"/>
  <c r="Q13" i="19" l="1"/>
  <c r="O9" i="19"/>
  <c r="K55" i="20"/>
  <c r="L55" i="20"/>
  <c r="E69" i="20"/>
  <c r="E70" i="20" s="1"/>
  <c r="Q9" i="16"/>
  <c r="H7" i="19" s="1"/>
  <c r="J7" i="19" s="1"/>
  <c r="P7" i="19" s="1"/>
  <c r="Q19" i="19"/>
  <c r="Q16" i="19"/>
  <c r="R16" i="19" s="1"/>
  <c r="Q11" i="19"/>
  <c r="L65" i="1" s="1"/>
  <c r="H6" i="19"/>
  <c r="J6" i="19" s="1"/>
  <c r="P6" i="19" s="1"/>
  <c r="L56" i="20"/>
  <c r="L61" i="20" s="1"/>
  <c r="Q10" i="16"/>
  <c r="H23" i="19" s="1"/>
  <c r="J23" i="19" s="1"/>
  <c r="J24" i="19" s="1"/>
  <c r="P20" i="19"/>
  <c r="E74" i="1" s="1"/>
  <c r="P17" i="19"/>
  <c r="E71" i="1" s="1"/>
  <c r="N10" i="16"/>
  <c r="R10" i="16" s="1"/>
  <c r="I23" i="19" s="1"/>
  <c r="K23" i="19" s="1"/>
  <c r="Q23" i="19" s="1"/>
  <c r="R23" i="19" s="1"/>
  <c r="R24" i="19" s="1"/>
  <c r="P21" i="19"/>
  <c r="E75" i="1" s="1"/>
  <c r="N9" i="16"/>
  <c r="R9" i="16" s="1"/>
  <c r="Q21" i="19"/>
  <c r="R21" i="19" s="1"/>
  <c r="J22" i="19"/>
  <c r="O22" i="19"/>
  <c r="O25" i="19" s="1"/>
  <c r="M25" i="19"/>
  <c r="P18" i="19"/>
  <c r="E72" i="1" s="1"/>
  <c r="L25" i="19"/>
  <c r="N25" i="19"/>
  <c r="P19" i="19"/>
  <c r="E73" i="1" s="1"/>
  <c r="P14" i="19"/>
  <c r="E68" i="1" s="1"/>
  <c r="L70" i="1"/>
  <c r="R20" i="19"/>
  <c r="L74" i="1"/>
  <c r="P12" i="19"/>
  <c r="E66" i="1" s="1"/>
  <c r="R19" i="19"/>
  <c r="L73" i="1"/>
  <c r="F9" i="19"/>
  <c r="P13" i="19"/>
  <c r="E67" i="1" s="1"/>
  <c r="P16" i="19"/>
  <c r="E70" i="1" s="1"/>
  <c r="P15" i="19"/>
  <c r="E69" i="1" s="1"/>
  <c r="R13" i="19"/>
  <c r="L67" i="1"/>
  <c r="F24" i="19"/>
  <c r="Q10" i="19"/>
  <c r="Q15" i="19"/>
  <c r="Q18" i="19"/>
  <c r="F22" i="19"/>
  <c r="P11" i="19"/>
  <c r="E65" i="1" s="1"/>
  <c r="P10" i="19"/>
  <c r="E64" i="1" s="1"/>
  <c r="Q14" i="19"/>
  <c r="Q17" i="19"/>
  <c r="Q12" i="19"/>
  <c r="R11" i="19"/>
  <c r="K22" i="19"/>
  <c r="K56" i="20" l="1"/>
  <c r="K61" i="20" s="1"/>
  <c r="E71" i="20" s="1"/>
  <c r="E72" i="20" s="1"/>
  <c r="E60" i="20" s="1"/>
  <c r="E61" i="20" s="1"/>
  <c r="H8" i="19"/>
  <c r="J8" i="19" s="1"/>
  <c r="P8" i="19" s="1"/>
  <c r="P23" i="19"/>
  <c r="P24" i="19" s="1"/>
  <c r="E86" i="1" s="1"/>
  <c r="E87" i="1" s="1"/>
  <c r="K24" i="19"/>
  <c r="I8" i="19"/>
  <c r="K8" i="19" s="1"/>
  <c r="Q8" i="19" s="1"/>
  <c r="R8" i="19" s="1"/>
  <c r="I6" i="19"/>
  <c r="K6" i="19" s="1"/>
  <c r="I7" i="19"/>
  <c r="K7" i="19" s="1"/>
  <c r="Q7" i="19" s="1"/>
  <c r="R7" i="19" s="1"/>
  <c r="L75" i="1"/>
  <c r="E76" i="1"/>
  <c r="E77" i="1" s="1"/>
  <c r="R10" i="19"/>
  <c r="L64" i="1"/>
  <c r="Q24" i="19"/>
  <c r="L86" i="1" s="1"/>
  <c r="L87" i="1" s="1"/>
  <c r="E96" i="1" s="1"/>
  <c r="K76" i="1"/>
  <c r="R14" i="19"/>
  <c r="L68" i="1"/>
  <c r="R18" i="19"/>
  <c r="L72" i="1"/>
  <c r="R15" i="19"/>
  <c r="L69" i="1"/>
  <c r="R12" i="19"/>
  <c r="L66" i="1"/>
  <c r="Q22" i="19"/>
  <c r="R17" i="19"/>
  <c r="L71" i="1"/>
  <c r="F25" i="19"/>
  <c r="P22" i="19"/>
  <c r="P9" i="19"/>
  <c r="J9" i="19" l="1"/>
  <c r="J25" i="19" s="1"/>
  <c r="R22" i="19"/>
  <c r="Q6" i="19"/>
  <c r="K9" i="19"/>
  <c r="K25" i="19" s="1"/>
  <c r="K77" i="1"/>
  <c r="K78" i="1" s="1"/>
  <c r="K89" i="1" s="1"/>
  <c r="L76" i="1"/>
  <c r="P25" i="19"/>
  <c r="E16" i="1"/>
  <c r="R6" i="19" l="1"/>
  <c r="R9" i="19" s="1"/>
  <c r="Q9" i="19"/>
  <c r="L16" i="1" s="1"/>
  <c r="L17" i="1" s="1"/>
  <c r="E92" i="1" s="1"/>
  <c r="Q25" i="19"/>
  <c r="E94" i="1"/>
  <c r="L77" i="1"/>
  <c r="E99" i="1"/>
  <c r="E17" i="1"/>
  <c r="E78" i="1" s="1"/>
  <c r="E97" i="1" l="1"/>
  <c r="E98" i="1" s="1"/>
  <c r="E100" i="1" s="1"/>
  <c r="R25" i="19"/>
  <c r="L78" i="1"/>
  <c r="L89" i="1" s="1"/>
  <c r="E88" i="1" l="1"/>
  <c r="E89" i="1" s="1"/>
</calcChain>
</file>

<file path=xl/sharedStrings.xml><?xml version="1.0" encoding="utf-8"?>
<sst xmlns="http://schemas.openxmlformats.org/spreadsheetml/2006/main" count="534" uniqueCount="257">
  <si>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</si>
  <si>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</si>
  <si>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</si>
  <si>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</si>
  <si>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</si>
  <si>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</si>
  <si>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</si>
  <si>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</si>
  <si>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</si>
  <si>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</si>
  <si>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</si>
  <si>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</si>
  <si>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</si>
  <si>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</si>
  <si>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</si>
  <si>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○○税務署</t>
    <rPh sb="2" eb="5">
      <t>ゼイムショ</t>
    </rPh>
    <phoneticPr fontId="3"/>
  </si>
  <si>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</si>
  <si>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</si>
  <si>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</si>
  <si>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</si>
  <si>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フリーザー</t>
    <phoneticPr fontId="3"/>
  </si>
  <si>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</si>
  <si>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</si>
  <si>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</si>
  <si>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</si>
  <si>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○○室Ａ重油代○月分</t>
    <rPh sb="2" eb="3">
      <t>シツ</t>
    </rPh>
    <rPh sb="4" eb="6">
      <t>ジュウユ</t>
    </rPh>
    <rPh sb="6" eb="7">
      <t>ダイ</t>
    </rPh>
    <rPh sb="8" eb="10">
      <t>ツキブン</t>
    </rPh>
    <phoneticPr fontId="2"/>
  </si>
  <si>
    <t>○○石油（株）</t>
    <rPh sb="2" eb="4">
      <t>セキユ</t>
    </rPh>
    <rPh sb="4" eb="7">
      <t>カブ</t>
    </rPh>
    <phoneticPr fontId="2"/>
  </si>
  <si>
    <t>○○室灯油代○月分</t>
    <rPh sb="2" eb="3">
      <t>シツ</t>
    </rPh>
    <rPh sb="3" eb="5">
      <t>トウユ</t>
    </rPh>
    <rPh sb="5" eb="6">
      <t>ダイ</t>
    </rPh>
    <rPh sb="7" eb="9">
      <t>ツキブン</t>
    </rPh>
    <phoneticPr fontId="2"/>
  </si>
  <si>
    <t>支払日</t>
    <rPh sb="0" eb="3">
      <t>シハライビ</t>
    </rPh>
    <phoneticPr fontId="7"/>
  </si>
  <si>
    <t>従事月</t>
    <rPh sb="0" eb="2">
      <t>ジュウジ</t>
    </rPh>
    <rPh sb="2" eb="3">
      <t>ツキ</t>
    </rPh>
    <phoneticPr fontId="7"/>
  </si>
  <si>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</si>
  <si>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</si>
  <si>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</si>
  <si>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</si>
  <si>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部材</t>
    <rPh sb="0" eb="2">
      <t>ブザイ</t>
    </rPh>
    <phoneticPr fontId="3"/>
  </si>
  <si>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</si>
  <si>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</si>
  <si>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</si>
  <si>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</si>
  <si>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</si>
  <si>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</si>
  <si>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</si>
  <si>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</si>
  <si>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</si>
  <si>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</si>
  <si>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</si>
  <si>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</si>
  <si>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</si>
  <si>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</si>
  <si>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</si>
  <si>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箱</t>
    <rPh sb="0" eb="1">
      <t>ハコ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</si>
  <si>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</si>
  <si>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</si>
  <si>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</si>
  <si>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○○○レンタル</t>
  </si>
  <si>
    <t>○○○レンタル</t>
    <phoneticPr fontId="2"/>
  </si>
  <si>
    <t>○○○リース料</t>
    <rPh sb="6" eb="7">
      <t>リョウ</t>
    </rPh>
    <phoneticPr fontId="2"/>
  </si>
  <si>
    <t>1月～3月</t>
    <rPh sb="1" eb="2">
      <t>ガツ</t>
    </rPh>
    <rPh sb="4" eb="5">
      <t>ガツ</t>
    </rPh>
    <phoneticPr fontId="2"/>
  </si>
  <si>
    <t>10～12月</t>
    <rPh sb="5" eb="6">
      <t>ガツ</t>
    </rPh>
    <phoneticPr fontId="2"/>
  </si>
  <si>
    <t>L</t>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</si>
  <si>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</si>
  <si>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</si>
  <si>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</si>
  <si>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</si>
  <si>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</si>
  <si>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9/3～13　○○研究所（国名）</t>
    <rPh sb="9" eb="12">
      <t>ケンキュウショ</t>
    </rPh>
    <rPh sb="13" eb="14">
      <t>クニ</t>
    </rPh>
    <rPh sb="14" eb="15">
      <t>メイ</t>
    </rPh>
    <phoneticPr fontId="2"/>
  </si>
  <si>
    <t>会場借料</t>
    <rPh sb="0" eb="2">
      <t>カイジョウ</t>
    </rPh>
    <rPh sb="2" eb="4">
      <t>シャクリョウ</t>
    </rPh>
    <phoneticPr fontId="2"/>
  </si>
  <si>
    <t>○○会議室</t>
    <rPh sb="2" eb="5">
      <t>カイギシツ</t>
    </rPh>
    <phoneticPr fontId="2"/>
  </si>
  <si>
    <t>1月分賃金</t>
    <rPh sb="1" eb="3">
      <t>ガツブン</t>
    </rPh>
    <phoneticPr fontId="2"/>
  </si>
  <si>
    <t>2月分賃金</t>
    <rPh sb="1" eb="3">
      <t>ガツブン</t>
    </rPh>
    <phoneticPr fontId="2"/>
  </si>
  <si>
    <t>3月分賃金</t>
    <rPh sb="1" eb="3">
      <t>ガツブン</t>
    </rPh>
    <phoneticPr fontId="2"/>
  </si>
  <si>
    <t>○○商店（株）</t>
    <rPh sb="2" eb="4">
      <t>ショウテン</t>
    </rPh>
    <rPh sb="4" eb="7">
      <t>カブ</t>
    </rPh>
    <phoneticPr fontId="2"/>
  </si>
  <si>
    <t>○○市</t>
    <rPh sb="2" eb="3">
      <t>シ</t>
    </rPh>
    <phoneticPr fontId="2"/>
  </si>
  <si>
    <t>お茶代</t>
    <rPh sb="1" eb="3">
      <t>チャダイ</t>
    </rPh>
    <phoneticPr fontId="2"/>
  </si>
  <si>
    <t>修理代</t>
    <rPh sb="0" eb="3">
      <t>シュウリダイ</t>
    </rPh>
    <phoneticPr fontId="2"/>
  </si>
  <si>
    <t>保険料</t>
    <rPh sb="0" eb="3">
      <t>ホケンリョウ</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</si>
  <si>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</si>
  <si>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</si>
  <si>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7"/>
  </si>
  <si>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</si>
  <si>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</si>
  <si>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7"/>
  </si>
  <si>
    <t>人件費単価</t>
    <rPh sb="0" eb="3">
      <t>ジンケンヒ</t>
    </rPh>
    <rPh sb="3" eb="5">
      <t>タンカ</t>
    </rPh>
    <phoneticPr fontId="7"/>
  </si>
  <si>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</si>
  <si>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</si>
  <si>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</si>
  <si>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</si>
  <si>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</si>
  <si>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</si>
  <si>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うち課税外</t>
    <rPh sb="2" eb="4">
      <t>カゼイ</t>
    </rPh>
    <rPh sb="4" eb="5">
      <t>ガイ</t>
    </rPh>
    <phoneticPr fontId="2"/>
  </si>
  <si>
    <t>ボーナス</t>
    <phoneticPr fontId="3"/>
  </si>
  <si>
    <t>社会保険料事業所負担</t>
    <rPh sb="0" eb="2">
      <t>シャカイ</t>
    </rPh>
    <rPh sb="2" eb="5">
      <t>ホケンリョウ</t>
    </rPh>
    <rPh sb="5" eb="8">
      <t>ジギョウショ</t>
    </rPh>
    <rPh sb="8" eb="10">
      <t>フタン</t>
    </rPh>
    <phoneticPr fontId="7"/>
  </si>
  <si>
    <t>雇用保険
事業所負担</t>
    <rPh sb="0" eb="2">
      <t>コヨウ</t>
    </rPh>
    <rPh sb="2" eb="4">
      <t>ホケン</t>
    </rPh>
    <rPh sb="5" eb="8">
      <t>ジギョウショ</t>
    </rPh>
    <rPh sb="8" eb="10">
      <t>フタン</t>
    </rPh>
    <phoneticPr fontId="7"/>
  </si>
  <si>
    <t>労災保険料</t>
    <rPh sb="0" eb="2">
      <t>ロウサイ</t>
    </rPh>
    <rPh sb="2" eb="5">
      <t>ホケンリョウ</t>
    </rPh>
    <phoneticPr fontId="7"/>
  </si>
  <si>
    <t>〃</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</si>
  <si>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</si>
  <si>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一般管理費人件費</t>
    <rPh sb="0" eb="2">
      <t>イッパン</t>
    </rPh>
    <rPh sb="2" eb="5">
      <t>カンリヒ</t>
    </rPh>
    <rPh sb="5" eb="8">
      <t>ジンケンヒ</t>
    </rPh>
    <phoneticPr fontId="3"/>
  </si>
  <si>
    <t>□□　□□</t>
    <phoneticPr fontId="2"/>
  </si>
  <si>
    <t>当社営業日数（昨年度）</t>
    <rPh sb="0" eb="2">
      <t>トウシャ</t>
    </rPh>
    <rPh sb="2" eb="4">
      <t>エイギョウ</t>
    </rPh>
    <rPh sb="4" eb="6">
      <t>ニッスウ</t>
    </rPh>
    <rPh sb="7" eb="10">
      <t>サクネンド</t>
    </rPh>
    <phoneticPr fontId="2"/>
  </si>
  <si>
    <t>水道料金(1～3月分)</t>
    <phoneticPr fontId="2"/>
  </si>
  <si>
    <t>LPガス(3月分)</t>
    <phoneticPr fontId="2"/>
  </si>
  <si>
    <t>電気料金(3月分)</t>
    <phoneticPr fontId="2"/>
  </si>
  <si>
    <t>LPガス(2月分)</t>
    <phoneticPr fontId="2"/>
  </si>
  <si>
    <t>LPガス(1月分)</t>
    <phoneticPr fontId="2"/>
  </si>
  <si>
    <t>電気料金(2月分)</t>
    <phoneticPr fontId="2"/>
  </si>
  <si>
    <t>電気料金(1月分)</t>
    <phoneticPr fontId="2"/>
  </si>
  <si>
    <t>-</t>
  </si>
  <si>
    <t>-</t>
    <phoneticPr fontId="2"/>
  </si>
  <si>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</si>
  <si>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</si>
  <si>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消費税等相当額</t>
    <rPh sb="0" eb="3">
      <t>ショウヒゼイ</t>
    </rPh>
    <rPh sb="3" eb="4">
      <t>トウ</t>
    </rPh>
    <rPh sb="4" eb="7">
      <t>ソウトウガク</t>
    </rPh>
    <phoneticPr fontId="3"/>
  </si>
  <si>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</si>
  <si>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</si>
  <si>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</si>
  <si>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　◎◎</t>
    <phoneticPr fontId="2"/>
  </si>
  <si>
    <t>○月</t>
    <rPh sb="1" eb="2">
      <t>ガツ</t>
    </rPh>
    <phoneticPr fontId="2"/>
  </si>
  <si>
    <t>＊１</t>
    <phoneticPr fontId="2"/>
  </si>
  <si>
    <t>□□　□□</t>
    <phoneticPr fontId="2"/>
  </si>
  <si>
    <t>総計</t>
    <rPh sb="0" eb="2">
      <t>ソウケイ</t>
    </rPh>
    <phoneticPr fontId="2"/>
  </si>
  <si>
    <t>○○○○</t>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</si>
  <si>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</si>
  <si>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</si>
  <si>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</si>
  <si>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</si>
  <si>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</si>
  <si>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</si>
  <si>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間接的経費（いわゆる一般管理費等）計</t>
    <rPh sb="0" eb="3">
      <t>カンセツテキ</t>
    </rPh>
    <rPh sb="3" eb="5">
      <t>ケイヒ</t>
    </rPh>
    <rPh sb="10" eb="12">
      <t>イッパン</t>
    </rPh>
    <rPh sb="12" eb="16">
      <t>カンリヒナド</t>
    </rPh>
    <rPh sb="17" eb="18">
      <t>ケイ</t>
    </rPh>
    <phoneticPr fontId="3"/>
  </si>
  <si>
    <t>人件費(10%)</t>
    <rPh sb="0" eb="3">
      <t>ジンケンヒ</t>
    </rPh>
    <phoneticPr fontId="3"/>
  </si>
  <si>
    <t>賃金(10%)</t>
    <rPh sb="0" eb="2">
      <t>チンギン</t>
    </rPh>
    <phoneticPr fontId="3"/>
  </si>
  <si>
    <t>外国旅費(10%)</t>
    <rPh sb="0" eb="2">
      <t>ガイコク</t>
    </rPh>
    <rPh sb="2" eb="4">
      <t>リョヒ</t>
    </rPh>
    <phoneticPr fontId="2"/>
  </si>
  <si>
    <t>間接的経費(10%)</t>
    <rPh sb="0" eb="3">
      <t>カンセツテキ</t>
    </rPh>
    <rPh sb="3" eb="5">
      <t>ケイヒ</t>
    </rPh>
    <phoneticPr fontId="2"/>
  </si>
  <si>
    <t>軽減税率</t>
    <rPh sb="0" eb="2">
      <t>ケイゲン</t>
    </rPh>
    <rPh sb="2" eb="4">
      <t>ゼイリツ</t>
    </rPh>
    <phoneticPr fontId="2"/>
  </si>
  <si>
    <t>4月</t>
    <rPh sb="1" eb="2">
      <t>ガツ</t>
    </rPh>
    <phoneticPr fontId="2"/>
  </si>
  <si>
    <t>5月</t>
  </si>
  <si>
    <t>6月</t>
  </si>
  <si>
    <t>7月</t>
  </si>
  <si>
    <t>8月</t>
  </si>
  <si>
    <t>9月</t>
  </si>
  <si>
    <t>10月</t>
  </si>
  <si>
    <t>11月</t>
  </si>
  <si>
    <t>12月</t>
  </si>
  <si>
    <t>1月</t>
  </si>
  <si>
    <t>2月</t>
  </si>
  <si>
    <t>3月</t>
    <rPh sb="1" eb="2">
      <t>ガツ</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</si>
  <si>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</si>
  <si>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</si>
  <si>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</si>
  <si>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</si>
  <si>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</si>
  <si>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</si>
  <si>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</si>
  <si>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</si>
  <si>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7"/>
  </si>
  <si>
    <t>⑩雇用保険
事業主
(非課税）</t>
    <rPh sb="1" eb="3">
      <t>コヨウ</t>
    </rPh>
    <rPh sb="3" eb="5">
      <t>ホケン</t>
    </rPh>
    <rPh sb="6" eb="9">
      <t>ジギョウヌシ</t>
    </rPh>
    <rPh sb="11" eb="14">
      <t>ヒカゼイ</t>
    </rPh>
    <phoneticPr fontId="7"/>
  </si>
  <si>
    <t>⑪労災保険料
(非課税）</t>
    <rPh sb="1" eb="3">
      <t>ロウサイ</t>
    </rPh>
    <rPh sb="3" eb="6">
      <t>ホケンリョウ</t>
    </rPh>
    <phoneticPr fontId="7"/>
  </si>
  <si>
    <t>⑫事業主負担額計</t>
    <rPh sb="1" eb="4">
      <t>ジギョウヌシ</t>
    </rPh>
    <rPh sb="4" eb="7">
      <t>フタンガク</t>
    </rPh>
    <rPh sb="7" eb="8">
      <t>ケイ</t>
    </rPh>
    <phoneticPr fontId="3"/>
  </si>
  <si>
    <t>⑬総額
(③+⑦+⑫)</t>
    <rPh sb="1" eb="3">
      <t>ソウガク</t>
    </rPh>
    <phoneticPr fontId="7"/>
  </si>
  <si>
    <t>○○他</t>
    <rPh sb="2" eb="3">
      <t>ホカ</t>
    </rPh>
    <phoneticPr fontId="3"/>
  </si>
  <si>
    <t>伝票番号XX-XX</t>
    <rPh sb="0" eb="2">
      <t>デンピョウ</t>
    </rPh>
    <rPh sb="2" eb="4">
      <t>バンゴウ</t>
    </rPh>
    <phoneticPr fontId="2"/>
  </si>
  <si>
    <t>賃金計</t>
    <rPh sb="0" eb="2">
      <t>チンギン</t>
    </rPh>
    <rPh sb="2" eb="3">
      <t>ケイ</t>
    </rPh>
    <phoneticPr fontId="3"/>
  </si>
  <si>
    <t>試験研究費計</t>
    <rPh sb="0" eb="2">
      <t>シケン</t>
    </rPh>
    <rPh sb="2" eb="5">
      <t>ケンキュウヒ</t>
    </rPh>
    <rPh sb="5" eb="6">
      <t>ケイ</t>
    </rPh>
    <phoneticPr fontId="3"/>
  </si>
  <si>
    <t>雑役務費計</t>
    <rPh sb="0" eb="3">
      <t>ザツエキム</t>
    </rPh>
    <rPh sb="3" eb="4">
      <t>ヒ</t>
    </rPh>
    <rPh sb="4" eb="5">
      <t>ケイ</t>
    </rPh>
    <phoneticPr fontId="3"/>
  </si>
  <si>
    <t>会議費計</t>
    <rPh sb="0" eb="3">
      <t>カイギヒ</t>
    </rPh>
    <rPh sb="3" eb="4">
      <t>ケイ</t>
    </rPh>
    <phoneticPr fontId="3"/>
  </si>
  <si>
    <t>燃料費計</t>
    <rPh sb="0" eb="3">
      <t>ネンリョウヒ</t>
    </rPh>
    <rPh sb="3" eb="4">
      <t>ケイ</t>
    </rPh>
    <phoneticPr fontId="3"/>
  </si>
  <si>
    <t>光熱水料計</t>
    <rPh sb="0" eb="4">
      <t>コウネツスイリョウ</t>
    </rPh>
    <rPh sb="4" eb="5">
      <t>ケイ</t>
    </rPh>
    <phoneticPr fontId="3"/>
  </si>
  <si>
    <t>借料及び損料計</t>
    <rPh sb="0" eb="2">
      <t>シャクリョウ</t>
    </rPh>
    <rPh sb="2" eb="3">
      <t>オヨ</t>
    </rPh>
    <rPh sb="4" eb="6">
      <t>ソンリョウ</t>
    </rPh>
    <rPh sb="6" eb="7">
      <t>ケイ</t>
    </rPh>
    <phoneticPr fontId="3"/>
  </si>
  <si>
    <t>印刷製本費計</t>
    <rPh sb="0" eb="2">
      <t>インサツ</t>
    </rPh>
    <rPh sb="2" eb="4">
      <t>セイホン</t>
    </rPh>
    <rPh sb="4" eb="5">
      <t>ヒ</t>
    </rPh>
    <rPh sb="5" eb="6">
      <t>ケイ</t>
    </rPh>
    <phoneticPr fontId="3"/>
  </si>
  <si>
    <t>消耗品計</t>
    <rPh sb="0" eb="3">
      <t>ショウモウヒン</t>
    </rPh>
    <rPh sb="3" eb="4">
      <t>ケイ</t>
    </rPh>
    <phoneticPr fontId="3"/>
  </si>
  <si>
    <t>機械・備品費計</t>
    <rPh sb="0" eb="2">
      <t>キカイ</t>
    </rPh>
    <rPh sb="3" eb="6">
      <t>ビヒンヒ</t>
    </rPh>
    <rPh sb="6" eb="7">
      <t>ケイ</t>
    </rPh>
    <phoneticPr fontId="3"/>
  </si>
  <si>
    <t>人件費計</t>
    <rPh sb="0" eb="3">
      <t>ジンケンヒ</t>
    </rPh>
    <rPh sb="3" eb="4">
      <t>ケイ</t>
    </rPh>
    <phoneticPr fontId="3"/>
  </si>
  <si>
    <t>謝金</t>
    <rPh sb="0" eb="2">
      <t>シャキン</t>
    </rPh>
    <phoneticPr fontId="3"/>
  </si>
  <si>
    <t>旅費計</t>
    <rPh sb="0" eb="2">
      <t>リョヒ</t>
    </rPh>
    <rPh sb="2" eb="3">
      <t>ケイ</t>
    </rPh>
    <phoneticPr fontId="3"/>
  </si>
  <si>
    <t>外国旅費</t>
    <rPh sb="0" eb="2">
      <t>ガイコク</t>
    </rPh>
    <rPh sb="2" eb="4">
      <t>リョヒ</t>
    </rPh>
    <phoneticPr fontId="3"/>
  </si>
  <si>
    <t>備　考</t>
    <rPh sb="0" eb="1">
      <t>ソナエ</t>
    </rPh>
    <rPh sb="2" eb="3">
      <t>コウ</t>
    </rPh>
    <phoneticPr fontId="3"/>
  </si>
  <si>
    <t>消費税等
相当額計上額(10%)</t>
    <rPh sb="0" eb="3">
      <t>ショウヒゼイ</t>
    </rPh>
    <rPh sb="3" eb="4">
      <t>トウ</t>
    </rPh>
    <rPh sb="5" eb="7">
      <t>ソウトウ</t>
    </rPh>
    <rPh sb="7" eb="8">
      <t>ガク</t>
    </rPh>
    <rPh sb="8" eb="10">
      <t>ケイジョウ</t>
    </rPh>
    <rPh sb="10" eb="11">
      <t>ガク</t>
    </rPh>
    <phoneticPr fontId="2"/>
  </si>
  <si>
    <t>消費税等相当額(2%)</t>
    <rPh sb="0" eb="3">
      <t>ショウヒゼイ</t>
    </rPh>
    <rPh sb="3" eb="4">
      <t>トウ</t>
    </rPh>
    <rPh sb="4" eb="6">
      <t>ソウトウ</t>
    </rPh>
    <rPh sb="6" eb="7">
      <t>ガク</t>
    </rPh>
    <phoneticPr fontId="3"/>
  </si>
  <si>
    <t>消費税等相当額(10%)</t>
    <rPh sb="0" eb="3">
      <t>ショウヒゼイ</t>
    </rPh>
    <rPh sb="3" eb="4">
      <t>トウ</t>
    </rPh>
    <rPh sb="4" eb="7">
      <t>ソウトウガク</t>
    </rPh>
    <phoneticPr fontId="2"/>
  </si>
  <si>
    <t>消費税等相当額(2%)</t>
    <rPh sb="0" eb="3">
      <t>ショウヒゼイ</t>
    </rPh>
    <rPh sb="3" eb="4">
      <t>トウ</t>
    </rPh>
    <rPh sb="4" eb="7">
      <t>ソウトウガク</t>
    </rPh>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</si>
  <si>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</si>
  <si>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</si>
  <si>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</si>
  <si>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</si>
  <si>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t>
    <phoneticPr fontId="2"/>
  </si>
  <si>
    <t>試薬</t>
  </si>
  <si>
    <t>R*.*.*</t>
  </si>
  <si>
    <t>R2.4.*</t>
    <phoneticPr fontId="2"/>
  </si>
  <si>
    <t>R*.*.*</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</si>
  <si>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</si>
  <si>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</si>
  <si>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</si>
  <si>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</si>
  <si>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</si>
  <si>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</si>
  <si>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</si>
  <si>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</si>
  <si>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</si>
  <si>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　◎◎　←氏名</t>
    <rPh sb="7" eb="9">
      <t>シメイ</t>
    </rPh>
    <phoneticPr fontId="3"/>
  </si>
  <si>
    <t>謝金(10%)</t>
    <rPh sb="0" eb="2">
      <t>シャキン</t>
    </rPh>
    <phoneticPr fontId="3"/>
  </si>
  <si>
    <t>⑭うち課税外(⑧+⑫)</t>
    <rPh sb="3" eb="6">
      <t>カゼイガイ</t>
    </rPh>
    <phoneticPr fontId="2"/>
  </si>
  <si>
    <t>子ども・子育て拠出金</t>
    <rPh sb="0" eb="1">
      <t>コ</t>
    </rPh>
    <rPh sb="4" eb="6">
      <t>コソダ</t>
    </rPh>
    <rPh sb="7" eb="10">
      <t>キョシュツキン</t>
    </rPh>
    <phoneticPr fontId="7"/>
  </si>
  <si>
    <t>合計</t>
    <phoneticPr fontId="2"/>
  </si>
  <si>
    <t>　単価の基準によって違った形式になっても構いません。</t>
    <rPh sb="1" eb="3">
      <t>タンカ</t>
    </rPh>
    <rPh sb="4" eb="6">
      <t>キジュン</t>
    </rPh>
    <rPh sb="10" eb="11">
      <t>チガ</t>
    </rPh>
    <rPh sb="13" eb="15">
      <t>ケイシキ</t>
    </rPh>
    <rPh sb="20" eb="21">
      <t>カマ</t>
    </rPh>
    <phoneticPr fontId="2"/>
  </si>
  <si>
    <t>国内旅費</t>
    <rPh sb="0" eb="2">
      <t>コクナイ</t>
    </rPh>
    <rPh sb="2" eb="4">
      <t>リョヒ</t>
    </rPh>
    <phoneticPr fontId="3"/>
  </si>
  <si>
    <t>（依頼出張）国内・外国旅費</t>
  </si>
  <si>
    <t>（依頼出張）国内・外国旅費</t>
    <rPh sb="6" eb="8">
      <t>コクナイ</t>
    </rPh>
    <rPh sb="9" eb="11">
      <t>ガイコク</t>
    </rPh>
    <rPh sb="11" eb="13">
      <t>リョヒ</t>
    </rPh>
    <phoneticPr fontId="3"/>
  </si>
  <si>
    <t>令和○○年度　試験研究委託費帳簿</t>
    <rPh sb="0" eb="2">
      <t>レイワ</t>
    </rPh>
    <rPh sb="4" eb="6">
      <t>ネンド</t>
    </rPh>
    <rPh sb="7" eb="9">
      <t>シケン</t>
    </rPh>
    <rPh sb="9" eb="11">
      <t>ケンキュウ</t>
    </rPh>
    <rPh sb="11" eb="14">
      <t>イタクヒ</t>
    </rPh>
    <rPh sb="14" eb="16">
      <t>チョウボ</t>
    </rPh>
    <phoneticPr fontId="2"/>
  </si>
  <si>
    <t>R○.○.○～R○.○.○</t>
    <phoneticPr fontId="2"/>
  </si>
  <si>
    <t>2021/1</t>
  </si>
  <si>
    <t>2021/2</t>
  </si>
  <si>
    <t>2021/3</t>
  </si>
  <si>
    <t>2020/4</t>
  </si>
  <si>
    <t>2020/5</t>
  </si>
  <si>
    <t>2020/6</t>
  </si>
  <si>
    <t>2020/7</t>
  </si>
  <si>
    <t>2020/8</t>
  </si>
  <si>
    <t>2020/9</t>
  </si>
  <si>
    <t>2020/10</t>
  </si>
  <si>
    <t>2020/11</t>
  </si>
  <si>
    <t>2020/12</t>
  </si>
  <si>
    <t>R2.4～R3.3支払実績</t>
    <rPh sb="9" eb="11">
      <t>シハラ</t>
    </rPh>
    <rPh sb="11" eb="13">
      <t>ジッセキ</t>
    </rPh>
    <phoneticPr fontId="2"/>
  </si>
  <si>
    <t>年間営業日数
2020/4/1～2021/3/31</t>
    <rPh sb="0" eb="2">
      <t>ネンカン</t>
    </rPh>
    <rPh sb="2" eb="4">
      <t>エイギョウ</t>
    </rPh>
    <rPh sb="4" eb="6">
      <t>ニッスウ</t>
    </rPh>
    <phoneticPr fontId="7"/>
  </si>
  <si>
    <t>9/3～13　○○駅～羽田空港第3ターミナル駅</t>
    <rPh sb="9" eb="10">
      <t>エキ</t>
    </rPh>
    <rPh sb="11" eb="13">
      <t>ハネダ</t>
    </rPh>
    <rPh sb="13" eb="15">
      <t>クウコウ</t>
    </rPh>
    <rPh sb="15" eb="16">
      <t>ダイ</t>
    </rPh>
    <rPh sb="22" eb="23">
      <t>エキ</t>
    </rPh>
    <phoneticPr fontId="2"/>
  </si>
  <si>
    <t>R2.4.1～R3.3.31</t>
    <phoneticPr fontId="2"/>
  </si>
  <si>
    <t>○○　○○</t>
    <phoneticPr fontId="2"/>
  </si>
  <si>
    <t>5/20 ○○研究会出席謝金</t>
    <rPh sb="10" eb="12">
      <t>シュッセキ</t>
    </rPh>
    <rPh sb="12" eb="14">
      <t>シャキン</t>
    </rPh>
    <phoneticPr fontId="2"/>
  </si>
  <si>
    <t>5/20 ○○研究会出席謝金に係る源泉徴収税</t>
    <rPh sb="10" eb="12">
      <t>シュッセキ</t>
    </rPh>
    <rPh sb="12" eb="14">
      <t>シャキン</t>
    </rPh>
    <rPh sb="15" eb="16">
      <t>カカ</t>
    </rPh>
    <rPh sb="17" eb="19">
      <t>ゲンセン</t>
    </rPh>
    <rPh sb="19" eb="21">
      <t>チョウシュウ</t>
    </rPh>
    <rPh sb="21" eb="22">
      <t>ゼイ</t>
    </rPh>
    <phoneticPr fontId="2"/>
  </si>
  <si>
    <t>5/25 ○○検討会　委員謝金</t>
    <rPh sb="7" eb="10">
      <t>ケントウカイ</t>
    </rPh>
    <rPh sb="11" eb="13">
      <t>イイン</t>
    </rPh>
    <rPh sb="13" eb="15">
      <t>シャキン</t>
    </rPh>
    <phoneticPr fontId="2"/>
  </si>
  <si>
    <t>非（不）課税</t>
  </si>
  <si>
    <t>令和２年度　試験研究委託費帳簿</t>
    <rPh sb="0" eb="2">
      <t>レイワ</t>
    </rPh>
    <rPh sb="3" eb="5">
      <t>ネンド</t>
    </rPh>
    <rPh sb="6" eb="8">
      <t>シケン</t>
    </rPh>
    <rPh sb="8" eb="10">
      <t>ケンキュウ</t>
    </rPh>
    <rPh sb="10" eb="13">
      <t>イタクヒ</t>
    </rPh>
    <rPh sb="13" eb="15">
      <t>チョウボ</t>
    </rPh>
    <phoneticPr fontId="2"/>
  </si>
  <si>
    <t>課税外(非・不課税)金額</t>
    <rPh sb="0" eb="3">
      <t>カゼイガイ</t>
    </rPh>
    <rPh sb="4" eb="5">
      <t>ヒ</t>
    </rPh>
    <rPh sb="6" eb="9">
      <t>フカゼイ</t>
    </rPh>
    <rPh sb="10" eb="12">
      <t>キンガク</t>
    </rPh>
    <phoneticPr fontId="3"/>
  </si>
  <si>
    <t>「知」の集積と活用の場による革新的技術創造促進事業（うち知の集積と活用の場による研究開発モデル事業）</t>
    <rPh sb="1" eb="2">
      <t>チ</t>
    </rPh>
    <rPh sb="4" eb="6">
      <t>シュウセキ</t>
    </rPh>
    <rPh sb="7" eb="9">
      <t>カツヨウ</t>
    </rPh>
    <rPh sb="10" eb="11">
      <t>バ</t>
    </rPh>
    <rPh sb="14" eb="17">
      <t>カクシンテキ</t>
    </rPh>
    <rPh sb="17" eb="19">
      <t>ギジュツ</t>
    </rPh>
    <rPh sb="19" eb="21">
      <t>ソウゾウ</t>
    </rPh>
    <rPh sb="21" eb="23">
      <t>ソクシン</t>
    </rPh>
    <rPh sb="23" eb="25">
      <t>ジギョウ</t>
    </rPh>
    <rPh sb="28" eb="29">
      <t>チ</t>
    </rPh>
    <rPh sb="30" eb="32">
      <t>シュウセキ</t>
    </rPh>
    <rPh sb="33" eb="35">
      <t>カツヨウ</t>
    </rPh>
    <rPh sb="36" eb="37">
      <t>バ</t>
    </rPh>
    <rPh sb="40" eb="42">
      <t>ケンキュウ</t>
    </rPh>
    <rPh sb="42" eb="44">
      <t>カイハツ</t>
    </rPh>
    <rPh sb="47" eb="49">
      <t>ジギョウ</t>
    </rPh>
    <phoneticPr fontId="2"/>
  </si>
  <si>
    <t>(知の集積)</t>
    <rPh sb="1" eb="2">
      <t>チ</t>
    </rPh>
    <rPh sb="3" eb="5">
      <t>シュウセキ</t>
    </rPh>
    <phoneticPr fontId="2"/>
  </si>
  <si>
    <t>消費税等相当額合計</t>
    <rPh sb="0" eb="3">
      <t>ショウヒゼイ</t>
    </rPh>
    <rPh sb="3" eb="4">
      <t>トウ</t>
    </rPh>
    <rPh sb="4" eb="6">
      <t>ソウトウ</t>
    </rPh>
    <rPh sb="6" eb="7">
      <t>ガク</t>
    </rPh>
    <rPh sb="7" eb="9">
      <t>ゴウケイ</t>
    </rPh>
    <phoneticPr fontId="3"/>
  </si>
  <si>
    <t>（様式Ⅲ－８－１）</t>
    <rPh sb="1" eb="3">
      <t>ヨウシキ</t>
    </rPh>
    <phoneticPr fontId="2"/>
  </si>
  <si>
    <t>【参考】別紙旅費等内訳</t>
    <rPh sb="1" eb="3">
      <t>サンコウ</t>
    </rPh>
    <rPh sb="6" eb="8">
      <t>リョヒ</t>
    </rPh>
    <rPh sb="8" eb="9">
      <t>トウ</t>
    </rPh>
    <rPh sb="9" eb="11">
      <t>ウチワケ</t>
    </rPh>
    <phoneticPr fontId="3"/>
  </si>
  <si>
    <t>出張日付
（自）</t>
    <rPh sb="0" eb="2">
      <t>シュッチョウ</t>
    </rPh>
    <rPh sb="2" eb="4">
      <t>ヒヅ</t>
    </rPh>
    <rPh sb="6" eb="7">
      <t>ジ</t>
    </rPh>
    <phoneticPr fontId="7"/>
  </si>
  <si>
    <t>出張日付
（至）</t>
    <rPh sb="0" eb="2">
      <t>シュッチョウ</t>
    </rPh>
    <rPh sb="2" eb="4">
      <t>ヒヅ</t>
    </rPh>
    <rPh sb="6" eb="7">
      <t>イタ</t>
    </rPh>
    <phoneticPr fontId="7"/>
  </si>
  <si>
    <t>出張者所属</t>
    <rPh sb="0" eb="3">
      <t>シュッチョウシャ</t>
    </rPh>
    <rPh sb="3" eb="5">
      <t>ショゾク</t>
    </rPh>
    <phoneticPr fontId="7"/>
  </si>
  <si>
    <t>出張者</t>
    <rPh sb="0" eb="3">
      <t>シュッチョウシャ</t>
    </rPh>
    <phoneticPr fontId="2"/>
  </si>
  <si>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3"/>
  </si>
  <si>
    <t>出発地</t>
    <rPh sb="0" eb="3">
      <t>シュッパツチ</t>
    </rPh>
    <phoneticPr fontId="2"/>
  </si>
  <si>
    <t>出張先（目的地）</t>
    <rPh sb="0" eb="3">
      <t>シュッチョウサキ</t>
    </rPh>
    <rPh sb="4" eb="7">
      <t>モクテキチ</t>
    </rPh>
    <phoneticPr fontId="3"/>
  </si>
  <si>
    <t>旅費支給
金額</t>
    <rPh sb="0" eb="2">
      <t>リョヒ</t>
    </rPh>
    <rPh sb="2" eb="4">
      <t>シキュウ</t>
    </rPh>
    <rPh sb="5" eb="7">
      <t>キンガク</t>
    </rPh>
    <phoneticPr fontId="2"/>
  </si>
  <si>
    <t>支払
相手先</t>
    <rPh sb="0" eb="2">
      <t>シハライ</t>
    </rPh>
    <rPh sb="3" eb="6">
      <t>アイテサキ</t>
    </rPh>
    <phoneticPr fontId="2"/>
  </si>
  <si>
    <t>支払日</t>
    <rPh sb="0" eb="3">
      <t>シハライビ</t>
    </rPh>
    <phoneticPr fontId="2"/>
  </si>
  <si>
    <t>課税外(不・非課税)金額</t>
    <rPh sb="0" eb="2">
      <t>カゼイ</t>
    </rPh>
    <rPh sb="2" eb="3">
      <t>ガイ</t>
    </rPh>
    <rPh sb="4" eb="5">
      <t>フ</t>
    </rPh>
    <rPh sb="6" eb="9">
      <t>ヒカゼイ</t>
    </rPh>
    <rPh sb="10" eb="12">
      <t>キンガク</t>
    </rPh>
    <phoneticPr fontId="2"/>
  </si>
  <si>
    <t>備考
番号、記号等により旅費計算書と紐付けし、記載してください。</t>
    <rPh sb="0" eb="2">
      <t>ビコウ</t>
    </rPh>
    <rPh sb="3" eb="5">
      <t>バンゴウ</t>
    </rPh>
    <rPh sb="6" eb="8">
      <t>キゴウ</t>
    </rPh>
    <rPh sb="8" eb="9">
      <t>トウ</t>
    </rPh>
    <rPh sb="12" eb="14">
      <t>リョヒ</t>
    </rPh>
    <rPh sb="14" eb="17">
      <t>ケイサンショ</t>
    </rPh>
    <rPh sb="18" eb="20">
      <t>ヒモヅ</t>
    </rPh>
    <rPh sb="23" eb="25">
      <t>キサイ</t>
    </rPh>
    <phoneticPr fontId="2"/>
  </si>
  <si>
    <t>（国内旅費）</t>
    <rPh sb="1" eb="3">
      <t>コクナイ</t>
    </rPh>
    <rPh sb="3" eb="5">
      <t>リョヒ</t>
    </rPh>
    <phoneticPr fontId="2"/>
  </si>
  <si>
    <t>○○研究領域</t>
    <rPh sb="2" eb="4">
      <t>ケンキュウ</t>
    </rPh>
    <rPh sb="4" eb="6">
      <t>リョウイキ</t>
    </rPh>
    <phoneticPr fontId="2"/>
  </si>
  <si>
    <t>○○太郎</t>
    <rPh sb="2" eb="4">
      <t>タロウ</t>
    </rPh>
    <phoneticPr fontId="2"/>
  </si>
  <si>
    <t>○○研究会成果発表</t>
    <rPh sb="2" eb="5">
      <t>ケンキュウカイ</t>
    </rPh>
    <rPh sb="5" eb="7">
      <t>セイカ</t>
    </rPh>
    <rPh sb="7" eb="9">
      <t>ハッピョウ</t>
    </rPh>
    <phoneticPr fontId="2"/>
  </si>
  <si>
    <t>茨城県つくば市</t>
    <rPh sb="0" eb="3">
      <t>イバラキケン</t>
    </rPh>
    <rPh sb="6" eb="7">
      <t>シ</t>
    </rPh>
    <phoneticPr fontId="2"/>
  </si>
  <si>
    <t>福岡県福岡市</t>
    <rPh sb="0" eb="3">
      <t>フクオカケン</t>
    </rPh>
    <rPh sb="3" eb="6">
      <t>フクオカシ</t>
    </rPh>
    <phoneticPr fontId="2"/>
  </si>
  <si>
    <t>(記載例)</t>
  </si>
  <si>
    <t>（依頼出張）</t>
    <rPh sb="1" eb="3">
      <t>イライ</t>
    </rPh>
    <rPh sb="3" eb="5">
      <t>シュッチョウ</t>
    </rPh>
    <phoneticPr fontId="2"/>
  </si>
  <si>
    <t>合計</t>
    <rPh sb="0" eb="2">
      <t>ゴウケイ</t>
    </rPh>
    <phoneticPr fontId="2"/>
  </si>
  <si>
    <t>（外国旅費）</t>
    <rPh sb="1" eb="3">
      <t>ガイコク</t>
    </rPh>
    <rPh sb="3" eb="5">
      <t>リョヒ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</si>
</sst>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e\.m\.d;@"/>
    <numFmt numFmtId="177" formatCode="0.00_);[Red]\(0.00\)"/>
    <numFmt numFmtId="178" formatCode="m&quot;月&quot;d&quot;日&quot;;@"/>
    <numFmt numFmtId="179" formatCode="____@"/>
    <numFmt numFmtId="180" formatCode="__@"/>
  </numFmts>
  <fonts count="5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9"/>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2"/>
      <color rgb="FFFF0000"/>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ajor"/>
    </font>
  </fonts>
  <fills count="6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9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6" fillId="0" borderId="0">
      <alignment vertical="center"/>
    </xf>
    <xf numFmtId="38" fontId="10" fillId="0" borderId="0" applyFont="0" applyFill="0" applyBorder="0" applyAlignment="0" applyProtection="0">
      <alignment vertical="center"/>
    </xf>
    <xf numFmtId="0" fontId="1" fillId="0" borderId="0">
      <alignment vertical="center"/>
    </xf>
    <xf numFmtId="0" fontId="10" fillId="3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0" fillId="4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0" fillId="41"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0" fillId="4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4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0" fillId="44"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10" fillId="4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4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4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10" fillId="4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10" fillId="45"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10" fillId="48"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11" fillId="4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1" fillId="4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1" fillId="4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5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1" fillId="51"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52"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1" fillId="5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1" fillId="5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1" fillId="5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5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51"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1" fillId="56"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7" borderId="14"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7" fillId="5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9" fontId="6" fillId="0" borderId="0" applyFont="0" applyFill="0" applyBorder="0" applyAlignment="0" applyProtection="0">
      <alignment vertical="center"/>
    </xf>
    <xf numFmtId="0" fontId="1" fillId="59" borderId="15" applyNumberFormat="0" applyFont="0" applyAlignment="0" applyProtection="0">
      <alignment vertical="center"/>
    </xf>
    <xf numFmtId="0" fontId="6" fillId="13" borderId="9" applyNumberFormat="0" applyFont="0" applyAlignment="0" applyProtection="0">
      <alignment vertical="center"/>
    </xf>
    <xf numFmtId="0" fontId="6" fillId="13" borderId="9" applyNumberFormat="0" applyFont="0" applyAlignment="0" applyProtection="0">
      <alignment vertical="center"/>
    </xf>
    <xf numFmtId="0" fontId="19" fillId="0" borderId="16"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4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60" borderId="17"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27" fillId="0" borderId="18" applyNumberFormat="0" applyFill="0" applyAlignment="0" applyProtection="0">
      <alignment vertical="center"/>
    </xf>
    <xf numFmtId="0" fontId="28" fillId="0" borderId="2" applyNumberFormat="0" applyFill="0" applyAlignment="0" applyProtection="0">
      <alignment vertical="center"/>
    </xf>
    <xf numFmtId="0" fontId="28" fillId="0" borderId="2" applyNumberFormat="0" applyFill="0" applyAlignment="0" applyProtection="0">
      <alignment vertical="center"/>
    </xf>
    <xf numFmtId="0" fontId="29" fillId="0" borderId="19"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0" borderId="20" applyNumberFormat="0" applyFill="0" applyAlignment="0" applyProtection="0">
      <alignment vertical="center"/>
    </xf>
    <xf numFmtId="0" fontId="32" fillId="0" borderId="4" applyNumberFormat="0" applyFill="0" applyAlignment="0" applyProtection="0">
      <alignment vertical="center"/>
    </xf>
    <xf numFmtId="0" fontId="32"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5" fillId="60" borderId="22" applyNumberFormat="0" applyAlignment="0" applyProtection="0">
      <alignment vertical="center"/>
    </xf>
    <xf numFmtId="0" fontId="36" fillId="11" borderId="6" applyNumberFormat="0" applyAlignment="0" applyProtection="0">
      <alignment vertical="center"/>
    </xf>
    <xf numFmtId="0" fontId="36" fillId="11" borderId="6"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1" fillId="0" borderId="0" applyFont="0" applyFill="0" applyBorder="0" applyAlignment="0" applyProtection="0"/>
    <xf numFmtId="0" fontId="39" fillId="44" borderId="17" applyNumberFormat="0" applyAlignment="0" applyProtection="0">
      <alignment vertical="center"/>
    </xf>
    <xf numFmtId="0" fontId="40" fillId="10" borderId="5" applyNumberFormat="0" applyAlignment="0" applyProtection="0">
      <alignment vertical="center"/>
    </xf>
    <xf numFmtId="0" fontId="40"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1" fillId="0" borderId="0">
      <alignment vertical="center"/>
    </xf>
    <xf numFmtId="0" fontId="42" fillId="0" borderId="0">
      <alignment vertical="center"/>
    </xf>
    <xf numFmtId="0" fontId="43" fillId="0" borderId="0"/>
    <xf numFmtId="0" fontId="1" fillId="0" borderId="0">
      <alignment vertical="center"/>
    </xf>
    <xf numFmtId="0" fontId="43" fillId="0" borderId="0"/>
    <xf numFmtId="0" fontId="1" fillId="0" borderId="0">
      <alignment vertical="center"/>
    </xf>
    <xf numFmtId="0" fontId="1" fillId="0" borderId="0">
      <alignment vertical="center"/>
    </xf>
    <xf numFmtId="0" fontId="1" fillId="0" borderId="0">
      <alignment vertical="center"/>
    </xf>
    <xf numFmtId="0" fontId="44" fillId="41"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cellStyleXfs>
  <cellXfs count="181">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176" fontId="1" fillId="0" borderId="0" xfId="2" applyNumberForma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0" fontId="1" fillId="2" borderId="1" xfId="2" applyFill="1" applyBorder="1">
      <alignment vertical="center"/>
    </xf>
    <xf numFmtId="0" fontId="1" fillId="3" borderId="1" xfId="2" applyFill="1" applyBorder="1">
      <alignment vertical="center"/>
    </xf>
    <xf numFmtId="38" fontId="1" fillId="0" borderId="1" xfId="1" applyFont="1" applyBorder="1" applyAlignment="1">
      <alignment vertical="center"/>
    </xf>
    <xf numFmtId="0" fontId="1" fillId="0" borderId="1" xfId="2" applyBorder="1">
      <alignment vertical="center"/>
    </xf>
    <xf numFmtId="0" fontId="1" fillId="4" borderId="1" xfId="2" applyFill="1" applyBorder="1">
      <alignment vertical="center"/>
    </xf>
    <xf numFmtId="0" fontId="1" fillId="5" borderId="1" xfId="2" applyFill="1" applyBorder="1">
      <alignment vertical="center"/>
    </xf>
    <xf numFmtId="176" fontId="1" fillId="5" borderId="1" xfId="2" applyNumberFormat="1" applyFill="1" applyBorder="1">
      <alignment vertical="center"/>
    </xf>
    <xf numFmtId="38" fontId="4" fillId="0" borderId="0" xfId="1" applyFont="1" applyAlignment="1">
      <alignment vertical="center"/>
    </xf>
    <xf numFmtId="38" fontId="1" fillId="0" borderId="0" xfId="1" applyFont="1" applyFill="1" applyBorder="1" applyAlignment="1">
      <alignment vertical="center"/>
    </xf>
    <xf numFmtId="0" fontId="1" fillId="6" borderId="1" xfId="2" applyFill="1" applyBorder="1">
      <alignment vertical="center"/>
    </xf>
    <xf numFmtId="38" fontId="1" fillId="0" borderId="0" xfId="1" applyFont="1" applyFill="1" applyBorder="1" applyAlignment="1">
      <alignment horizontal="right" vertical="center"/>
    </xf>
    <xf numFmtId="0" fontId="6" fillId="0" borderId="0" xfId="3" applyFont="1"/>
    <xf numFmtId="0" fontId="8" fillId="38" borderId="1" xfId="3" applyFont="1" applyFill="1" applyBorder="1" applyAlignment="1">
      <alignment horizontal="center" vertical="center" wrapText="1"/>
    </xf>
    <xf numFmtId="177" fontId="8" fillId="38" borderId="1" xfId="3" applyNumberFormat="1" applyFont="1" applyFill="1" applyBorder="1" applyAlignment="1">
      <alignment horizontal="center" vertical="center" wrapText="1"/>
    </xf>
    <xf numFmtId="38" fontId="8" fillId="38" borderId="1" xfId="4" applyFont="1" applyFill="1" applyBorder="1" applyAlignment="1">
      <alignment horizontal="center" vertical="center" wrapText="1"/>
    </xf>
    <xf numFmtId="0" fontId="9" fillId="0" borderId="1" xfId="5" applyFont="1" applyFill="1" applyBorder="1" applyAlignment="1">
      <alignment horizontal="center" vertical="center" shrinkToFit="1"/>
    </xf>
    <xf numFmtId="0" fontId="9" fillId="0" borderId="1" xfId="5" applyFont="1" applyFill="1" applyBorder="1" applyAlignment="1">
      <alignment vertical="center" shrinkToFit="1"/>
    </xf>
    <xf numFmtId="177" fontId="9" fillId="0" borderId="1" xfId="6" applyNumberFormat="1" applyFont="1" applyFill="1" applyBorder="1" applyAlignment="1">
      <alignment vertical="center" shrinkToFit="1"/>
    </xf>
    <xf numFmtId="38" fontId="9" fillId="0" borderId="1" xfId="6" applyFont="1" applyFill="1" applyBorder="1" applyAlignment="1">
      <alignment vertical="center" shrinkToFit="1"/>
    </xf>
    <xf numFmtId="38" fontId="6" fillId="0" borderId="1" xfId="6" applyFont="1" applyFill="1" applyBorder="1" applyAlignment="1">
      <alignment vertical="center" shrinkToFit="1"/>
    </xf>
    <xf numFmtId="177" fontId="9" fillId="6" borderId="1" xfId="6" applyNumberFormat="1" applyFont="1" applyFill="1" applyBorder="1" applyAlignment="1">
      <alignment vertical="center" shrinkToFit="1"/>
    </xf>
    <xf numFmtId="38" fontId="9" fillId="6" borderId="1" xfId="6" applyFont="1" applyFill="1" applyBorder="1" applyAlignment="1">
      <alignment vertical="center" shrinkToFit="1"/>
    </xf>
    <xf numFmtId="0" fontId="9" fillId="6" borderId="1" xfId="7" applyFont="1" applyFill="1" applyBorder="1" applyAlignment="1">
      <alignment horizontal="center" vertical="center" shrinkToFit="1"/>
    </xf>
    <xf numFmtId="0" fontId="6" fillId="0" borderId="1" xfId="5" applyFill="1" applyBorder="1" applyAlignment="1">
      <alignment vertical="center" shrinkToFit="1"/>
    </xf>
    <xf numFmtId="178" fontId="6" fillId="0" borderId="1" xfId="5" applyNumberFormat="1" applyFill="1" applyBorder="1" applyAlignment="1">
      <alignment horizontal="center" vertical="center" shrinkToFit="1"/>
    </xf>
    <xf numFmtId="38" fontId="46" fillId="0" borderId="0" xfId="1" applyFont="1" applyAlignment="1">
      <alignment vertical="center"/>
    </xf>
    <xf numFmtId="0" fontId="1" fillId="0" borderId="13" xfId="2" applyBorder="1" applyAlignment="1">
      <alignment horizontal="left" vertical="center" wrapText="1"/>
    </xf>
    <xf numFmtId="0" fontId="1" fillId="0" borderId="0" xfId="2" applyBorder="1" applyAlignment="1">
      <alignment horizontal="left" vertical="center" wrapText="1"/>
    </xf>
    <xf numFmtId="0" fontId="1" fillId="0" borderId="0" xfId="2" applyBorder="1" applyAlignment="1">
      <alignment horizontal="left" vertical="center" wrapText="1"/>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6"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6" fillId="0" borderId="1" xfId="5" applyFont="1" applyFill="1" applyBorder="1" applyAlignment="1">
      <alignment vertical="center" shrinkToFit="1"/>
    </xf>
    <xf numFmtId="178" fontId="6"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38" fontId="1" fillId="2" borderId="1" xfId="1" applyFont="1" applyFill="1" applyBorder="1" applyAlignment="1">
      <alignment vertical="center" wrapText="1"/>
    </xf>
    <xf numFmtId="38" fontId="1" fillId="6" borderId="1" xfId="1"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38" fontId="1" fillId="0" borderId="1" xfId="1" applyFont="1" applyBorder="1" applyAlignment="1">
      <alignment vertical="center" wrapText="1"/>
    </xf>
    <xf numFmtId="0" fontId="1" fillId="4" borderId="1" xfId="2" applyFill="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2" borderId="1" xfId="2" applyFill="1" applyBorder="1" applyAlignment="1">
      <alignment vertical="center" wrapText="1"/>
    </xf>
    <xf numFmtId="0" fontId="1" fillId="6" borderId="1" xfId="2" applyFill="1" applyBorder="1" applyAlignment="1">
      <alignment vertical="center" wrapText="1"/>
    </xf>
    <xf numFmtId="0" fontId="1" fillId="3" borderId="1" xfId="2" applyFill="1" applyBorder="1" applyAlignment="1">
      <alignment vertical="center" wrapText="1"/>
    </xf>
    <xf numFmtId="0" fontId="1" fillId="5" borderId="1" xfId="2" applyFill="1" applyBorder="1" applyAlignment="1">
      <alignment vertical="center" wrapText="1"/>
    </xf>
    <xf numFmtId="38" fontId="47" fillId="0" borderId="0" xfId="1" applyFont="1" applyAlignment="1">
      <alignment vertical="center"/>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38" fontId="9" fillId="0" borderId="1" xfId="6" applyFont="1" applyFill="1" applyBorder="1" applyAlignment="1">
      <alignment horizontal="right" vertical="center" shrinkToFit="1"/>
    </xf>
    <xf numFmtId="38" fontId="6"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6" borderId="1" xfId="2" applyNumberFormat="1" applyFill="1" applyBorder="1" applyAlignment="1">
      <alignment horizontal="right" vertical="center"/>
    </xf>
    <xf numFmtId="176" fontId="1" fillId="3" borderId="1" xfId="2" applyNumberFormat="1" applyFill="1" applyBorder="1" applyAlignment="1">
      <alignment horizontal="right" vertical="center"/>
    </xf>
    <xf numFmtId="176" fontId="1" fillId="0" borderId="1" xfId="2" applyNumberFormat="1" applyBorder="1" applyAlignment="1">
      <alignment horizontal="right" vertical="center"/>
    </xf>
    <xf numFmtId="176" fontId="1" fillId="4" borderId="1" xfId="2" applyNumberFormat="1" applyFill="1" applyBorder="1" applyAlignment="1">
      <alignment horizontal="right" vertical="center"/>
    </xf>
    <xf numFmtId="0" fontId="48" fillId="0" borderId="0" xfId="3" applyFont="1"/>
    <xf numFmtId="0" fontId="6" fillId="0" borderId="0" xfId="3" applyFont="1" applyBorder="1" applyAlignment="1">
      <alignment vertical="center"/>
    </xf>
    <xf numFmtId="0" fontId="49" fillId="38" borderId="1" xfId="3" applyFont="1" applyFill="1" applyBorder="1" applyAlignment="1">
      <alignment horizontal="center" vertical="center" wrapText="1"/>
    </xf>
    <xf numFmtId="0" fontId="9"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0" fontId="0" fillId="0" borderId="1" xfId="0" quotePrefix="1" applyBorder="1">
      <alignment vertical="center"/>
    </xf>
    <xf numFmtId="56" fontId="1" fillId="6" borderId="1" xfId="7" applyNumberFormat="1" applyFont="1" applyFill="1" applyBorder="1" applyAlignment="1">
      <alignment horizontal="left" vertical="center"/>
    </xf>
    <xf numFmtId="0" fontId="1" fillId="0" borderId="13" xfId="2" applyBorder="1" applyAlignment="1">
      <alignment horizontal="left" vertical="center"/>
    </xf>
    <xf numFmtId="0" fontId="1" fillId="0" borderId="13" xfId="2" applyBorder="1" applyAlignment="1">
      <alignment horizontal="left" vertical="center" wrapText="1"/>
    </xf>
    <xf numFmtId="0" fontId="1" fillId="0" borderId="0" xfId="2" applyBorder="1" applyAlignment="1">
      <alignment horizontal="left" vertical="center" wrapText="1"/>
    </xf>
    <xf numFmtId="0" fontId="6"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9" fillId="0" borderId="1" xfId="6" applyNumberFormat="1" applyFont="1" applyFill="1" applyBorder="1" applyAlignment="1">
      <alignment horizontal="right" vertical="center" shrinkToFit="1"/>
    </xf>
    <xf numFmtId="38" fontId="6" fillId="62" borderId="1" xfId="6" applyFont="1" applyFill="1" applyBorder="1" applyAlignment="1">
      <alignment vertical="center" shrinkToFit="1"/>
    </xf>
    <xf numFmtId="38" fontId="9" fillId="62" borderId="1" xfId="6" applyFont="1" applyFill="1" applyBorder="1" applyAlignment="1">
      <alignment vertical="center" shrinkToFit="1"/>
    </xf>
    <xf numFmtId="0" fontId="9"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9"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50" fillId="0" borderId="0" xfId="3" applyFont="1"/>
    <xf numFmtId="0" fontId="1" fillId="61" borderId="1" xfId="2" applyNumberFormat="1" applyFont="1" applyFill="1" applyBorder="1" applyAlignment="1">
      <alignment vertical="center" wrapText="1"/>
    </xf>
    <xf numFmtId="179" fontId="1" fillId="3" borderId="1" xfId="2" applyNumberFormat="1" applyFont="1" applyFill="1" applyBorder="1" applyAlignment="1">
      <alignment horizontal="left" vertical="center" wrapText="1"/>
    </xf>
    <xf numFmtId="180" fontId="1" fillId="2" borderId="1" xfId="2" applyNumberFormat="1" applyFont="1" applyFill="1" applyBorder="1" applyAlignment="1">
      <alignment horizontal="left" vertical="center" wrapText="1"/>
    </xf>
    <xf numFmtId="180" fontId="1" fillId="6" borderId="1" xfId="2" applyNumberFormat="1" applyFont="1" applyFill="1" applyBorder="1" applyAlignment="1">
      <alignment horizontal="left" vertical="center" wrapText="1"/>
    </xf>
    <xf numFmtId="176" fontId="0" fillId="0" borderId="1" xfId="2" applyNumberFormat="1" applyFont="1" applyFill="1" applyBorder="1" applyAlignment="1">
      <alignment horizontal="right" vertical="center"/>
    </xf>
    <xf numFmtId="38" fontId="8" fillId="38" borderId="11" xfId="4" applyFont="1" applyFill="1" applyBorder="1" applyAlignment="1">
      <alignment horizontal="center" vertical="center" wrapText="1"/>
    </xf>
    <xf numFmtId="40" fontId="9" fillId="0" borderId="11" xfId="6" applyNumberFormat="1" applyFont="1" applyFill="1" applyBorder="1" applyAlignment="1">
      <alignment vertical="center" shrinkToFit="1"/>
    </xf>
    <xf numFmtId="38" fontId="9" fillId="0" borderId="11" xfId="6" applyFont="1" applyFill="1" applyBorder="1" applyAlignment="1">
      <alignment horizontal="right" vertical="center" shrinkToFit="1"/>
    </xf>
    <xf numFmtId="38" fontId="8" fillId="38" borderId="12" xfId="4" applyFont="1" applyFill="1" applyBorder="1" applyAlignment="1">
      <alignment horizontal="center" vertical="center" wrapText="1"/>
    </xf>
    <xf numFmtId="38" fontId="6" fillId="6" borderId="12" xfId="6" applyFont="1" applyFill="1" applyBorder="1" applyAlignment="1">
      <alignment vertical="center" shrinkToFit="1"/>
    </xf>
    <xf numFmtId="38" fontId="8" fillId="38" borderId="24" xfId="4" applyFont="1" applyFill="1" applyBorder="1" applyAlignment="1">
      <alignment horizontal="center" vertical="center" wrapText="1"/>
    </xf>
    <xf numFmtId="38" fontId="6" fillId="6" borderId="25" xfId="6" applyFont="1" applyFill="1" applyBorder="1" applyAlignment="1">
      <alignment vertical="center" shrinkToFit="1"/>
    </xf>
    <xf numFmtId="38" fontId="6" fillId="6" borderId="26" xfId="6" applyFont="1" applyFill="1" applyBorder="1" applyAlignment="1">
      <alignment vertical="center" shrinkToFit="1"/>
    </xf>
    <xf numFmtId="38" fontId="1" fillId="4" borderId="1" xfId="1" applyFont="1" applyFill="1" applyBorder="1" applyAlignment="1">
      <alignment horizontal="right" vertical="center" shrinkToFit="1"/>
    </xf>
    <xf numFmtId="38" fontId="6" fillId="0" borderId="1" xfId="1" applyNumberFormat="1" applyFont="1" applyFill="1" applyBorder="1" applyAlignment="1">
      <alignment horizontal="right" vertical="center" shrinkToFit="1"/>
    </xf>
    <xf numFmtId="38" fontId="0" fillId="0" borderId="1" xfId="1" applyFont="1" applyFill="1" applyBorder="1" applyAlignment="1">
      <alignment vertical="center"/>
    </xf>
    <xf numFmtId="38" fontId="1" fillId="0" borderId="1" xfId="2" applyNumberFormat="1" applyFill="1" applyBorder="1">
      <alignment vertical="center"/>
    </xf>
    <xf numFmtId="0" fontId="51" fillId="0" borderId="1" xfId="3" applyFont="1" applyBorder="1" applyAlignment="1">
      <alignment horizontal="center" vertical="center"/>
    </xf>
    <xf numFmtId="0" fontId="1" fillId="0" borderId="0" xfId="2" applyAlignment="1">
      <alignment vertical="center" shrinkToFit="1"/>
    </xf>
    <xf numFmtId="0" fontId="1" fillId="0" borderId="0" xfId="2" applyAlignment="1">
      <alignment vertical="center"/>
    </xf>
    <xf numFmtId="0" fontId="1" fillId="0" borderId="0" xfId="2" applyAlignment="1">
      <alignment horizontal="right" vertical="center"/>
    </xf>
    <xf numFmtId="38" fontId="1" fillId="63" borderId="1" xfId="1" applyFont="1" applyFill="1" applyBorder="1" applyAlignment="1">
      <alignment vertical="center"/>
    </xf>
    <xf numFmtId="0" fontId="1" fillId="0" borderId="1" xfId="2" applyBorder="1" applyAlignment="1">
      <alignment vertical="center"/>
    </xf>
    <xf numFmtId="0" fontId="1" fillId="2" borderId="1" xfId="2" applyFill="1" applyBorder="1" applyAlignment="1">
      <alignment vertical="center"/>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xf>
    <xf numFmtId="0" fontId="1" fillId="5" borderId="1" xfId="2" applyFont="1" applyFill="1" applyBorder="1" applyAlignment="1">
      <alignment horizontal="left" vertical="center"/>
    </xf>
    <xf numFmtId="0" fontId="1" fillId="5" borderId="1" xfId="2" applyFill="1" applyBorder="1" applyAlignment="1">
      <alignment horizontal="left" vertical="center"/>
    </xf>
    <xf numFmtId="0" fontId="1" fillId="0" borderId="1" xfId="2" applyFont="1" applyBorder="1" applyAlignment="1">
      <alignment vertical="center"/>
    </xf>
    <xf numFmtId="0" fontId="5" fillId="63" borderId="11" xfId="2" applyFont="1" applyFill="1" applyBorder="1" applyAlignment="1">
      <alignment horizontal="center" vertical="center"/>
    </xf>
    <xf numFmtId="0" fontId="5" fillId="63" borderId="12" xfId="2" applyFont="1" applyFill="1" applyBorder="1" applyAlignment="1">
      <alignment horizontal="center" vertical="center"/>
    </xf>
    <xf numFmtId="0" fontId="1" fillId="5" borderId="1" xfId="2" applyFont="1" applyFill="1" applyBorder="1" applyAlignment="1">
      <alignment vertical="center"/>
    </xf>
    <xf numFmtId="0" fontId="1" fillId="5" borderId="1" xfId="2" applyFill="1" applyBorder="1" applyAlignment="1">
      <alignment vertical="center"/>
    </xf>
    <xf numFmtId="0" fontId="51" fillId="0" borderId="11" xfId="3" applyFont="1" applyBorder="1" applyAlignment="1">
      <alignment horizontal="left" vertical="center" wrapText="1"/>
    </xf>
    <xf numFmtId="0" fontId="51" fillId="0" borderId="23" xfId="3" applyFont="1" applyBorder="1" applyAlignment="1">
      <alignment horizontal="left" vertical="center" wrapText="1"/>
    </xf>
    <xf numFmtId="0" fontId="51" fillId="0" borderId="12" xfId="3" applyFont="1" applyBorder="1" applyAlignment="1">
      <alignment horizontal="left" vertical="center" wrapText="1"/>
    </xf>
    <xf numFmtId="176" fontId="50" fillId="0" borderId="0" xfId="3" applyNumberFormat="1" applyFont="1"/>
    <xf numFmtId="38" fontId="6" fillId="0" borderId="0" xfId="1" applyFont="1"/>
    <xf numFmtId="176" fontId="6" fillId="0" borderId="0" xfId="3" applyNumberFormat="1" applyFont="1"/>
    <xf numFmtId="176" fontId="49" fillId="38" borderId="1" xfId="3" applyNumberFormat="1" applyFont="1" applyFill="1" applyBorder="1" applyAlignment="1">
      <alignment horizontal="center" vertical="center" wrapText="1"/>
    </xf>
    <xf numFmtId="38" fontId="8" fillId="38" borderId="1" xfId="1" applyFont="1" applyFill="1" applyBorder="1" applyAlignment="1">
      <alignment horizontal="center" vertical="center" wrapText="1"/>
    </xf>
    <xf numFmtId="176" fontId="8" fillId="38" borderId="1" xfId="4" applyNumberFormat="1" applyFont="1" applyFill="1" applyBorder="1" applyAlignment="1">
      <alignment horizontal="center" vertical="center" wrapText="1"/>
    </xf>
    <xf numFmtId="176" fontId="49" fillId="0" borderId="11" xfId="3" applyNumberFormat="1" applyFont="1" applyBorder="1" applyAlignment="1">
      <alignment vertical="center"/>
    </xf>
    <xf numFmtId="176" fontId="49" fillId="0" borderId="23" xfId="3" applyNumberFormat="1" applyFont="1" applyBorder="1" applyAlignment="1">
      <alignment vertical="center"/>
    </xf>
    <xf numFmtId="0" fontId="49" fillId="0" borderId="23" xfId="3" applyFont="1" applyBorder="1" applyAlignment="1">
      <alignment horizontal="center" vertical="center" wrapText="1"/>
    </xf>
    <xf numFmtId="0" fontId="8" fillId="0" borderId="23" xfId="3" applyFont="1" applyBorder="1" applyAlignment="1">
      <alignment horizontal="center" vertical="center" wrapText="1"/>
    </xf>
    <xf numFmtId="177" fontId="8" fillId="0" borderId="23" xfId="3" applyNumberFormat="1" applyFont="1" applyBorder="1" applyAlignment="1">
      <alignment horizontal="center" vertical="center" wrapText="1"/>
    </xf>
    <xf numFmtId="38" fontId="8" fillId="0" borderId="23" xfId="4" applyFont="1" applyFill="1" applyBorder="1" applyAlignment="1">
      <alignment horizontal="center" vertical="center" wrapText="1"/>
    </xf>
    <xf numFmtId="38" fontId="8" fillId="0" borderId="23" xfId="1" applyFont="1" applyFill="1" applyBorder="1" applyAlignment="1">
      <alignment horizontal="center" vertical="center" wrapText="1"/>
    </xf>
    <xf numFmtId="176" fontId="8" fillId="0" borderId="23" xfId="4" applyNumberFormat="1" applyFont="1" applyFill="1" applyBorder="1" applyAlignment="1">
      <alignment horizontal="center" vertical="center" wrapText="1"/>
    </xf>
    <xf numFmtId="38" fontId="8" fillId="0" borderId="12" xfId="1" applyFont="1" applyFill="1" applyBorder="1" applyAlignment="1">
      <alignment horizontal="center" vertical="center" wrapText="1"/>
    </xf>
    <xf numFmtId="176" fontId="25" fillId="0" borderId="1" xfId="5" applyNumberFormat="1" applyFont="1" applyBorder="1" applyAlignment="1">
      <alignment horizontal="left" vertical="center" shrinkToFit="1"/>
    </xf>
    <xf numFmtId="0" fontId="53" fillId="0" borderId="1" xfId="5" applyFont="1" applyBorder="1" applyAlignment="1">
      <alignment horizontal="left" vertical="center" shrinkToFit="1"/>
    </xf>
    <xf numFmtId="177" fontId="53" fillId="0" borderId="1" xfId="6" applyNumberFormat="1" applyFont="1" applyFill="1" applyBorder="1" applyAlignment="1">
      <alignment horizontal="left" vertical="center" shrinkToFit="1"/>
    </xf>
    <xf numFmtId="38" fontId="53" fillId="0" borderId="1" xfId="6" applyFont="1" applyFill="1" applyBorder="1" applyAlignment="1">
      <alignment horizontal="left" vertical="center" shrinkToFit="1"/>
    </xf>
    <xf numFmtId="38" fontId="53" fillId="0" borderId="1" xfId="1" applyFont="1" applyFill="1" applyBorder="1" applyAlignment="1">
      <alignment vertical="center" shrinkToFit="1"/>
    </xf>
    <xf numFmtId="38" fontId="25" fillId="0" borderId="1" xfId="1" applyFont="1" applyFill="1" applyBorder="1" applyAlignment="1">
      <alignment horizontal="left" vertical="center"/>
    </xf>
    <xf numFmtId="176" fontId="25" fillId="0" borderId="1" xfId="1" applyNumberFormat="1" applyFont="1" applyFill="1" applyBorder="1" applyAlignment="1">
      <alignment horizontal="left" vertical="center"/>
    </xf>
    <xf numFmtId="0" fontId="52" fillId="0" borderId="1" xfId="0" applyFont="1" applyBorder="1" applyAlignment="1">
      <alignment horizontal="left" vertical="center"/>
    </xf>
    <xf numFmtId="0" fontId="52" fillId="0" borderId="0" xfId="0" applyFont="1" applyAlignment="1">
      <alignment horizontal="left" vertical="center"/>
    </xf>
    <xf numFmtId="0" fontId="0" fillId="0" borderId="0" xfId="0" applyAlignment="1">
      <alignment horizontal="left" vertical="center"/>
    </xf>
    <xf numFmtId="176" fontId="6" fillId="0" borderId="1" xfId="5" applyNumberFormat="1" applyBorder="1" applyAlignment="1">
      <alignment horizontal="center" vertical="center" shrinkToFit="1"/>
    </xf>
    <xf numFmtId="0" fontId="9" fillId="0" borderId="1" xfId="5" applyFont="1" applyBorder="1" applyAlignment="1">
      <alignment horizontal="center" vertical="center" shrinkToFit="1"/>
    </xf>
    <xf numFmtId="0" fontId="6" fillId="0" borderId="1" xfId="5" applyBorder="1" applyAlignment="1">
      <alignment vertical="center" shrinkToFit="1"/>
    </xf>
    <xf numFmtId="38" fontId="9" fillId="0" borderId="1" xfId="1" applyFont="1" applyFill="1" applyBorder="1" applyAlignment="1">
      <alignment vertical="center" shrinkToFit="1"/>
    </xf>
    <xf numFmtId="176" fontId="0" fillId="0" borderId="1" xfId="1" applyNumberFormat="1" applyFont="1" applyFill="1" applyBorder="1" applyAlignment="1">
      <alignment vertical="center"/>
    </xf>
    <xf numFmtId="176" fontId="1" fillId="64" borderId="1" xfId="7" applyNumberFormat="1" applyFill="1" applyBorder="1" applyAlignment="1">
      <alignment vertical="center" shrinkToFit="1"/>
    </xf>
    <xf numFmtId="0" fontId="9" fillId="64" borderId="1" xfId="7" applyFont="1" applyFill="1" applyBorder="1" applyAlignment="1">
      <alignment horizontal="center" vertical="center" shrinkToFit="1"/>
    </xf>
    <xf numFmtId="0" fontId="1" fillId="64" borderId="1" xfId="7" applyFill="1" applyBorder="1" applyAlignment="1">
      <alignment vertical="center" shrinkToFit="1"/>
    </xf>
    <xf numFmtId="177" fontId="9" fillId="64" borderId="1" xfId="6" applyNumberFormat="1" applyFont="1" applyFill="1" applyBorder="1" applyAlignment="1">
      <alignment vertical="center" shrinkToFit="1"/>
    </xf>
    <xf numFmtId="38" fontId="9" fillId="64" borderId="1" xfId="6" applyFont="1" applyFill="1" applyBorder="1" applyAlignment="1">
      <alignment vertical="center" shrinkToFit="1"/>
    </xf>
    <xf numFmtId="38" fontId="9" fillId="64" borderId="1" xfId="1" applyFont="1" applyFill="1" applyBorder="1" applyAlignment="1">
      <alignment vertical="center" shrinkToFit="1"/>
    </xf>
    <xf numFmtId="0" fontId="9" fillId="64" borderId="1" xfId="6" applyNumberFormat="1" applyFont="1" applyFill="1" applyBorder="1" applyAlignment="1">
      <alignment vertical="center" shrinkToFit="1"/>
    </xf>
    <xf numFmtId="0" fontId="0" fillId="64" borderId="1" xfId="0" applyFill="1" applyBorder="1">
      <alignment vertical="center"/>
    </xf>
    <xf numFmtId="0" fontId="0" fillId="64" borderId="0" xfId="0" applyFill="1">
      <alignment vertical="center"/>
    </xf>
    <xf numFmtId="176" fontId="0" fillId="0" borderId="0" xfId="0" applyNumberFormat="1">
      <alignment vertical="center"/>
    </xf>
    <xf numFmtId="38" fontId="0" fillId="0" borderId="0" xfId="1" applyFont="1" applyAlignment="1">
      <alignment vertical="center"/>
    </xf>
  </cellXfs>
  <cellStyles count="197">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入力 2" xfId="133" xr:uid="{00000000-0005-0000-0000-000080000000}"/>
    <cellStyle name="入力 3" xfId="134" xr:uid="{00000000-0005-0000-0000-000081000000}"/>
    <cellStyle name="入力 4" xfId="135" xr:uid="{00000000-0005-0000-0000-000082000000}"/>
    <cellStyle name="標準" xfId="0" builtinId="0"/>
    <cellStyle name="標準 10" xfId="136" xr:uid="{00000000-0005-0000-0000-000084000000}"/>
    <cellStyle name="標準 10 2" xfId="5" xr:uid="{00000000-0005-0000-0000-000085000000}"/>
    <cellStyle name="標準 11" xfId="137" xr:uid="{00000000-0005-0000-0000-000086000000}"/>
    <cellStyle name="標準 12" xfId="138" xr:uid="{00000000-0005-0000-0000-000087000000}"/>
    <cellStyle name="標準 13" xfId="139" xr:uid="{00000000-0005-0000-0000-000088000000}"/>
    <cellStyle name="標準 14" xfId="140" xr:uid="{00000000-0005-0000-0000-000089000000}"/>
    <cellStyle name="標準 15" xfId="141" xr:uid="{00000000-0005-0000-0000-00008A000000}"/>
    <cellStyle name="標準 16" xfId="142" xr:uid="{00000000-0005-0000-0000-00008B000000}"/>
    <cellStyle name="標準 17" xfId="143" xr:uid="{00000000-0005-0000-0000-00008C000000}"/>
    <cellStyle name="標準 18" xfId="144" xr:uid="{00000000-0005-0000-0000-00008D000000}"/>
    <cellStyle name="標準 19" xfId="145" xr:uid="{00000000-0005-0000-0000-00008E000000}"/>
    <cellStyle name="標準 2" xfId="146" xr:uid="{00000000-0005-0000-0000-00008F000000}"/>
    <cellStyle name="標準 2 2" xfId="147" xr:uid="{00000000-0005-0000-0000-000090000000}"/>
    <cellStyle name="標準 2 2 2" xfId="148" xr:uid="{00000000-0005-0000-0000-000091000000}"/>
    <cellStyle name="標準 2 3" xfId="149" xr:uid="{00000000-0005-0000-0000-000092000000}"/>
    <cellStyle name="標準 2 4" xfId="150" xr:uid="{00000000-0005-0000-0000-000093000000}"/>
    <cellStyle name="標準 2 5" xfId="151" xr:uid="{00000000-0005-0000-0000-000094000000}"/>
    <cellStyle name="標準 2 6" xfId="152" xr:uid="{00000000-0005-0000-0000-000095000000}"/>
    <cellStyle name="標準 2 7" xfId="153" xr:uid="{00000000-0005-0000-0000-000096000000}"/>
    <cellStyle name="標準 2 8" xfId="154" xr:uid="{00000000-0005-0000-0000-000097000000}"/>
    <cellStyle name="標準 2 9" xfId="155" xr:uid="{00000000-0005-0000-0000-000098000000}"/>
    <cellStyle name="標準 20" xfId="156" xr:uid="{00000000-0005-0000-0000-000099000000}"/>
    <cellStyle name="標準 21" xfId="157" xr:uid="{00000000-0005-0000-0000-00009A000000}"/>
    <cellStyle name="標準 22" xfId="158" xr:uid="{00000000-0005-0000-0000-00009B000000}"/>
    <cellStyle name="標準 23" xfId="159" xr:uid="{00000000-0005-0000-0000-00009C000000}"/>
    <cellStyle name="標準 24" xfId="160" xr:uid="{00000000-0005-0000-0000-00009D000000}"/>
    <cellStyle name="標準 25" xfId="161" xr:uid="{00000000-0005-0000-0000-00009E000000}"/>
    <cellStyle name="標準 26" xfId="162" xr:uid="{00000000-0005-0000-0000-00009F000000}"/>
    <cellStyle name="標準 27" xfId="163" xr:uid="{00000000-0005-0000-0000-0000A0000000}"/>
    <cellStyle name="標準 28" xfId="164" xr:uid="{00000000-0005-0000-0000-0000A1000000}"/>
    <cellStyle name="標準 29" xfId="165" xr:uid="{00000000-0005-0000-0000-0000A2000000}"/>
    <cellStyle name="標準 3" xfId="7" xr:uid="{00000000-0005-0000-0000-0000A3000000}"/>
    <cellStyle name="標準 3 2" xfId="166" xr:uid="{00000000-0005-0000-0000-0000A4000000}"/>
    <cellStyle name="標準 3 2 2" xfId="167" xr:uid="{00000000-0005-0000-0000-0000A5000000}"/>
    <cellStyle name="標準 3 3" xfId="3" xr:uid="{00000000-0005-0000-0000-0000A6000000}"/>
    <cellStyle name="標準 30" xfId="168" xr:uid="{00000000-0005-0000-0000-0000A7000000}"/>
    <cellStyle name="標準 31" xfId="169" xr:uid="{00000000-0005-0000-0000-0000A8000000}"/>
    <cellStyle name="標準 32" xfId="170" xr:uid="{00000000-0005-0000-0000-0000A9000000}"/>
    <cellStyle name="標準 33" xfId="171" xr:uid="{00000000-0005-0000-0000-0000AA000000}"/>
    <cellStyle name="標準 34" xfId="172" xr:uid="{00000000-0005-0000-0000-0000AB000000}"/>
    <cellStyle name="標準 35" xfId="173" xr:uid="{00000000-0005-0000-0000-0000AC000000}"/>
    <cellStyle name="標準 36" xfId="174" xr:uid="{00000000-0005-0000-0000-0000AD000000}"/>
    <cellStyle name="標準 37" xfId="175" xr:uid="{00000000-0005-0000-0000-0000AE000000}"/>
    <cellStyle name="標準 38" xfId="176" xr:uid="{00000000-0005-0000-0000-0000AF000000}"/>
    <cellStyle name="標準 39" xfId="177" xr:uid="{00000000-0005-0000-0000-0000B0000000}"/>
    <cellStyle name="標準 4" xfId="178" xr:uid="{00000000-0005-0000-0000-0000B1000000}"/>
    <cellStyle name="標準 4 2" xfId="179" xr:uid="{00000000-0005-0000-0000-0000B2000000}"/>
    <cellStyle name="標準 40" xfId="180" xr:uid="{00000000-0005-0000-0000-0000B3000000}"/>
    <cellStyle name="標準 41" xfId="181" xr:uid="{00000000-0005-0000-0000-0000B4000000}"/>
    <cellStyle name="標準 42" xfId="182" xr:uid="{00000000-0005-0000-0000-0000B5000000}"/>
    <cellStyle name="標準 43" xfId="183" xr:uid="{00000000-0005-0000-0000-0000B6000000}"/>
    <cellStyle name="標準 44" xfId="184" xr:uid="{00000000-0005-0000-0000-0000B7000000}"/>
    <cellStyle name="標準 45" xfId="185" xr:uid="{00000000-0005-0000-0000-0000B8000000}"/>
    <cellStyle name="標準 5" xfId="186" xr:uid="{00000000-0005-0000-0000-0000B9000000}"/>
    <cellStyle name="標準 5 2" xfId="187" xr:uid="{00000000-0005-0000-0000-0000BA000000}"/>
    <cellStyle name="標準 5 3" xfId="188" xr:uid="{00000000-0005-0000-0000-0000BB000000}"/>
    <cellStyle name="標準 6" xfId="189" xr:uid="{00000000-0005-0000-0000-0000BC000000}"/>
    <cellStyle name="標準 6 2" xfId="190" xr:uid="{00000000-0005-0000-0000-0000BD000000}"/>
    <cellStyle name="標準 7" xfId="191" xr:uid="{00000000-0005-0000-0000-0000BE000000}"/>
    <cellStyle name="標準 8" xfId="192" xr:uid="{00000000-0005-0000-0000-0000BF000000}"/>
    <cellStyle name="標準 9" xfId="193" xr:uid="{00000000-0005-0000-0000-0000C0000000}"/>
    <cellStyle name="標準_【畜草研】Ｈ１８えさプロ収支簿" xfId="2" xr:uid="{00000000-0005-0000-0000-0000C1000000}"/>
    <cellStyle name="良い 2" xfId="194" xr:uid="{00000000-0005-0000-0000-0000C2000000}"/>
    <cellStyle name="良い 3" xfId="195" xr:uid="{00000000-0005-0000-0000-0000C3000000}"/>
    <cellStyle name="良い 4" xfId="196" xr:uid="{00000000-0005-0000-0000-0000C4000000}"/>
  </cellStyles>
  <dxfs count="0"/>
  <tableStyles count="0" defaultTableStyle="TableStyleMedium9" defaultPivotStyle="PivotStyleLight16"/>
  <colors>
    <mruColors>
      <color rgb="FFFFFF99"/>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1047749</xdr:colOff>
      <xdr:row>36</xdr:row>
      <xdr:rowOff>171450</xdr:rowOff>
    </xdr:from>
    <xdr:to>
      <xdr:col>2</xdr:col>
      <xdr:colOff>33616</xdr:colOff>
      <xdr:row>40</xdr:row>
      <xdr:rowOff>224117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047749" y="10099862"/>
          <a:ext cx="2650191" cy="1666314"/>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0000FF"/>
              </a:solidFill>
            </a:rPr>
            <a:t>原則一点毎に記載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（１行１伝票での記載でも構いません。証拠書類については、各構成員で適切に保管してください。）</a:t>
          </a:r>
          <a:endParaRPr kumimoji="1" lang="en-US" altLang="ja-JP" sz="2400" b="1">
            <a:solidFill>
              <a:srgbClr val="0000FF"/>
            </a:solidFill>
          </a:endParaRPr>
        </a:p>
      </xdr:txBody>
    </xdr:sp>
    <xdr:clientData/>
  </xdr:twoCellAnchor>
  <xdr:twoCellAnchor>
    <xdr:from>
      <xdr:col>5</xdr:col>
      <xdr:colOff>447675</xdr:colOff>
      <xdr:row>15</xdr:row>
      <xdr:rowOff>95249</xdr:rowOff>
    </xdr:from>
    <xdr:to>
      <xdr:col>7</xdr:col>
      <xdr:colOff>419100</xdr:colOff>
      <xdr:row>16</xdr:row>
      <xdr:rowOff>381000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781675" y="2447924"/>
          <a:ext cx="1952625" cy="742951"/>
        </a:xfrm>
        <a:prstGeom prst="wedgeRectCallout">
          <a:avLst>
            <a:gd name="adj1" fmla="val -67403"/>
            <a:gd name="adj2" fmla="val -1769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2</xdr:col>
      <xdr:colOff>0</xdr:colOff>
      <xdr:row>20</xdr:row>
      <xdr:rowOff>161924</xdr:rowOff>
    </xdr:from>
    <xdr:to>
      <xdr:col>3</xdr:col>
      <xdr:colOff>266700</xdr:colOff>
      <xdr:row>21</xdr:row>
      <xdr:rowOff>68036</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673929" y="4080781"/>
          <a:ext cx="756557" cy="300719"/>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6</xdr:col>
      <xdr:colOff>247651</xdr:colOff>
      <xdr:row>28</xdr:row>
      <xdr:rowOff>314325</xdr:rowOff>
    </xdr:from>
    <xdr:to>
      <xdr:col>8</xdr:col>
      <xdr:colOff>561975</xdr:colOff>
      <xdr:row>30</xdr:row>
      <xdr:rowOff>231321</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901544" y="5811611"/>
          <a:ext cx="1620610" cy="706210"/>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1</xdr:col>
      <xdr:colOff>342901</xdr:colOff>
      <xdr:row>17</xdr:row>
      <xdr:rowOff>104773</xdr:rowOff>
    </xdr:from>
    <xdr:to>
      <xdr:col>2</xdr:col>
      <xdr:colOff>231321</xdr:colOff>
      <xdr:row>18</xdr:row>
      <xdr:rowOff>380999</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281519" y="3175185"/>
          <a:ext cx="1614126" cy="679638"/>
        </a:xfrm>
        <a:prstGeom prst="wedgeRectCallout">
          <a:avLst>
            <a:gd name="adj1" fmla="val -61022"/>
            <a:gd name="adj2" fmla="val -13620"/>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0</xdr:col>
      <xdr:colOff>1664153</xdr:colOff>
      <xdr:row>62</xdr:row>
      <xdr:rowOff>319768</xdr:rowOff>
    </xdr:from>
    <xdr:to>
      <xdr:col>1</xdr:col>
      <xdr:colOff>1673679</xdr:colOff>
      <xdr:row>64</xdr:row>
      <xdr:rowOff>336177</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664153" y="22451386"/>
          <a:ext cx="1948144" cy="823232"/>
        </a:xfrm>
        <a:prstGeom prst="wedgeRectCallout">
          <a:avLst>
            <a:gd name="adj1" fmla="val -64619"/>
            <a:gd name="adj2" fmla="val -678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賃金を別途整理している場合は、「別紙○○のとおり」として、合計額を記入</a:t>
          </a:r>
        </a:p>
      </xdr:txBody>
    </xdr:sp>
    <xdr:clientData/>
  </xdr:twoCellAnchor>
  <xdr:twoCellAnchor>
    <xdr:from>
      <xdr:col>8</xdr:col>
      <xdr:colOff>571500</xdr:colOff>
      <xdr:row>54</xdr:row>
      <xdr:rowOff>358588</xdr:rowOff>
    </xdr:from>
    <xdr:to>
      <xdr:col>11</xdr:col>
      <xdr:colOff>100853</xdr:colOff>
      <xdr:row>56</xdr:row>
      <xdr:rowOff>67235</xdr:rowOff>
    </xdr:to>
    <xdr:sp macro="" textlink="">
      <xdr:nvSpPr>
        <xdr:cNvPr id="2" name="正方形/長方形 1">
          <a:extLst>
            <a:ext uri="{FF2B5EF4-FFF2-40B4-BE49-F238E27FC236}">
              <a16:creationId xmlns:a16="http://schemas.microsoft.com/office/drawing/2014/main" id="{375CDCDC-7B66-459F-8CD8-A6FF5CCEF104}"/>
            </a:ext>
          </a:extLst>
        </xdr:cNvPr>
        <xdr:cNvSpPr/>
      </xdr:nvSpPr>
      <xdr:spPr>
        <a:xfrm>
          <a:off x="8807824" y="18993970"/>
          <a:ext cx="1983441" cy="515471"/>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1591236</xdr:colOff>
      <xdr:row>7</xdr:row>
      <xdr:rowOff>134470</xdr:rowOff>
    </xdr:from>
    <xdr:to>
      <xdr:col>5</xdr:col>
      <xdr:colOff>427505</xdr:colOff>
      <xdr:row>9</xdr:row>
      <xdr:rowOff>109257</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3529854" y="818029"/>
          <a:ext cx="2231651" cy="310963"/>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0</xdr:col>
      <xdr:colOff>1485900</xdr:colOff>
      <xdr:row>20</xdr:row>
      <xdr:rowOff>161924</xdr:rowOff>
    </xdr:from>
    <xdr:to>
      <xdr:col>1</xdr:col>
      <xdr:colOff>952500</xdr:colOff>
      <xdr:row>21</xdr:row>
      <xdr:rowOff>40822</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485900" y="4080781"/>
          <a:ext cx="1412421" cy="273505"/>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0</xdr:col>
      <xdr:colOff>1611086</xdr:colOff>
      <xdr:row>83</xdr:row>
      <xdr:rowOff>1359</xdr:rowOff>
    </xdr:from>
    <xdr:to>
      <xdr:col>1</xdr:col>
      <xdr:colOff>1609726</xdr:colOff>
      <xdr:row>85</xdr:row>
      <xdr:rowOff>81643</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1611086" y="27202038"/>
          <a:ext cx="1944461" cy="869498"/>
        </a:xfrm>
        <a:prstGeom prst="wedgeRectCallout">
          <a:avLst>
            <a:gd name="adj1" fmla="val -65939"/>
            <a:gd name="adj2" fmla="val 50935"/>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管理部門の人件費を別途整理している場合は、「別紙○○のとおり」として、合計額を記入</a:t>
          </a:r>
        </a:p>
      </xdr:txBody>
    </xdr:sp>
    <xdr:clientData/>
  </xdr:twoCellAnchor>
  <xdr:twoCellAnchor>
    <xdr:from>
      <xdr:col>0</xdr:col>
      <xdr:colOff>1612766</xdr:colOff>
      <xdr:row>78</xdr:row>
      <xdr:rowOff>192740</xdr:rowOff>
    </xdr:from>
    <xdr:to>
      <xdr:col>1</xdr:col>
      <xdr:colOff>1626374</xdr:colOff>
      <xdr:row>81</xdr:row>
      <xdr:rowOff>67234</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1612766" y="28778946"/>
          <a:ext cx="1952226" cy="1084729"/>
        </a:xfrm>
        <a:prstGeom prst="wedgeRectCallout">
          <a:avLst>
            <a:gd name="adj1" fmla="val -68264"/>
            <a:gd name="adj2" fmla="val -4612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管理部門の経費を別途整理している場合は、「別紙間接的経費計算書のとおり」などとして、合計額を記入</a:t>
          </a:r>
        </a:p>
      </xdr:txBody>
    </xdr:sp>
    <xdr:clientData/>
  </xdr:twoCellAnchor>
  <xdr:twoCellAnchor>
    <xdr:from>
      <xdr:col>5</xdr:col>
      <xdr:colOff>1232488</xdr:colOff>
      <xdr:row>80</xdr:row>
      <xdr:rowOff>329773</xdr:rowOff>
    </xdr:from>
    <xdr:to>
      <xdr:col>8</xdr:col>
      <xdr:colOff>192903</xdr:colOff>
      <xdr:row>82</xdr:row>
      <xdr:rowOff>117500</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6824223" y="29722802"/>
          <a:ext cx="1605004" cy="594551"/>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5</xdr:col>
      <xdr:colOff>1251697</xdr:colOff>
      <xdr:row>45</xdr:row>
      <xdr:rowOff>200906</xdr:rowOff>
    </xdr:from>
    <xdr:to>
      <xdr:col>8</xdr:col>
      <xdr:colOff>212112</xdr:colOff>
      <xdr:row>46</xdr:row>
      <xdr:rowOff>372996</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6843432" y="14398759"/>
          <a:ext cx="1605004" cy="575502"/>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0</xdr:col>
      <xdr:colOff>1695131</xdr:colOff>
      <xdr:row>86</xdr:row>
      <xdr:rowOff>270543</xdr:rowOff>
    </xdr:from>
    <xdr:to>
      <xdr:col>1</xdr:col>
      <xdr:colOff>1340705</xdr:colOff>
      <xdr:row>87</xdr:row>
      <xdr:rowOff>401812</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1695131" y="29159308"/>
          <a:ext cx="1584192" cy="534680"/>
        </a:xfrm>
        <a:prstGeom prst="wedgeRectCallout">
          <a:avLst>
            <a:gd name="adj1" fmla="val -63434"/>
            <a:gd name="adj2" fmla="val -65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0</xdr:col>
      <xdr:colOff>1434352</xdr:colOff>
      <xdr:row>0</xdr:row>
      <xdr:rowOff>134470</xdr:rowOff>
    </xdr:from>
    <xdr:to>
      <xdr:col>10</xdr:col>
      <xdr:colOff>224118</xdr:colOff>
      <xdr:row>3</xdr:row>
      <xdr:rowOff>100851</xdr:rowOff>
    </xdr:to>
    <xdr:sp macro="" textlink="">
      <xdr:nvSpPr>
        <xdr:cNvPr id="22" name="角丸四角形 12">
          <a:extLst>
            <a:ext uri="{FF2B5EF4-FFF2-40B4-BE49-F238E27FC236}">
              <a16:creationId xmlns:a16="http://schemas.microsoft.com/office/drawing/2014/main" id="{55843771-63C3-49E4-A6FC-3F61CA16359C}"/>
            </a:ext>
          </a:extLst>
        </xdr:cNvPr>
        <xdr:cNvSpPr/>
      </xdr:nvSpPr>
      <xdr:spPr>
        <a:xfrm>
          <a:off x="1434352" y="134470"/>
          <a:ext cx="8673354" cy="470646"/>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証拠書類については、各構成員にて適切に保管願います（必要に応じてご提出いただく場合があります）。</a:t>
          </a:r>
        </a:p>
      </xdr:txBody>
    </xdr:sp>
    <xdr:clientData/>
  </xdr:twoCellAnchor>
  <xdr:twoCellAnchor>
    <xdr:from>
      <xdr:col>9</xdr:col>
      <xdr:colOff>56031</xdr:colOff>
      <xdr:row>15</xdr:row>
      <xdr:rowOff>392206</xdr:rowOff>
    </xdr:from>
    <xdr:to>
      <xdr:col>10</xdr:col>
      <xdr:colOff>717176</xdr:colOff>
      <xdr:row>18</xdr:row>
      <xdr:rowOff>134471</xdr:rowOff>
    </xdr:to>
    <xdr:sp macro="" textlink="">
      <xdr:nvSpPr>
        <xdr:cNvPr id="23" name="四角形吹き出し 15">
          <a:extLst>
            <a:ext uri="{FF2B5EF4-FFF2-40B4-BE49-F238E27FC236}">
              <a16:creationId xmlns:a16="http://schemas.microsoft.com/office/drawing/2014/main" id="{BB9F31E0-BCEC-414D-84F9-EFB0E4E1EE2E}"/>
            </a:ext>
          </a:extLst>
        </xdr:cNvPr>
        <xdr:cNvSpPr/>
      </xdr:nvSpPr>
      <xdr:spPr>
        <a:xfrm>
          <a:off x="8953502" y="3160059"/>
          <a:ext cx="1647262" cy="952500"/>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軽減税率適用により生じる応分の差額を記入</a:t>
          </a:r>
          <a:endParaRPr kumimoji="1" lang="en-US" altLang="ja-JP" sz="1100">
            <a:solidFill>
              <a:srgbClr val="0000FF"/>
            </a:solidFill>
          </a:endParaRPr>
        </a:p>
        <a:p>
          <a:pPr algn="l"/>
          <a:r>
            <a:rPr kumimoji="1" lang="ja-JP" altLang="en-US" sz="1100">
              <a:solidFill>
                <a:srgbClr val="0000FF"/>
              </a:solidFill>
            </a:rPr>
            <a:t>（合計（税込）</a:t>
          </a:r>
          <a:r>
            <a:rPr kumimoji="1" lang="en-US" altLang="ja-JP" sz="1100">
              <a:solidFill>
                <a:srgbClr val="0000FF"/>
              </a:solidFill>
            </a:rPr>
            <a:t>/1.08</a:t>
          </a:r>
          <a:r>
            <a:rPr kumimoji="1" lang="ja-JP" altLang="en-US" sz="1100">
              <a:solidFill>
                <a:srgbClr val="0000FF"/>
              </a:solidFill>
            </a:rPr>
            <a:t>）</a:t>
          </a:r>
          <a:r>
            <a:rPr kumimoji="1" lang="en-US" altLang="ja-JP" sz="1100">
              <a:solidFill>
                <a:srgbClr val="0000FF"/>
              </a:solidFill>
            </a:rPr>
            <a:t>×2%</a:t>
          </a:r>
          <a:endParaRPr kumimoji="1" lang="ja-JP" altLang="en-US" sz="1100">
            <a:solidFill>
              <a:srgbClr val="0000FF"/>
            </a:solidFill>
          </a:endParaRPr>
        </a:p>
      </xdr:txBody>
    </xdr:sp>
    <xdr:clientData/>
  </xdr:twoCellAnchor>
  <xdr:twoCellAnchor>
    <xdr:from>
      <xdr:col>6</xdr:col>
      <xdr:colOff>169289</xdr:colOff>
      <xdr:row>57</xdr:row>
      <xdr:rowOff>35137</xdr:rowOff>
    </xdr:from>
    <xdr:to>
      <xdr:col>9</xdr:col>
      <xdr:colOff>133992</xdr:colOff>
      <xdr:row>61</xdr:row>
      <xdr:rowOff>201706</xdr:rowOff>
    </xdr:to>
    <xdr:sp macro="" textlink="">
      <xdr:nvSpPr>
        <xdr:cNvPr id="24" name="四角形吹き出し 10">
          <a:extLst>
            <a:ext uri="{FF2B5EF4-FFF2-40B4-BE49-F238E27FC236}">
              <a16:creationId xmlns:a16="http://schemas.microsoft.com/office/drawing/2014/main" id="{C50EA8A1-1545-41E5-AB1C-2CB23D277333}"/>
            </a:ext>
          </a:extLst>
        </xdr:cNvPr>
        <xdr:cNvSpPr/>
      </xdr:nvSpPr>
      <xdr:spPr>
        <a:xfrm>
          <a:off x="7083318" y="20284166"/>
          <a:ext cx="1948145" cy="1780216"/>
        </a:xfrm>
        <a:prstGeom prst="wedgeRectCallout">
          <a:avLst>
            <a:gd name="adj1" fmla="val 79183"/>
            <a:gd name="adj2" fmla="val -7663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3"/>
  <sheetViews>
    <sheetView view="pageBreakPreview" zoomScale="85" zoomScaleNormal="85" zoomScaleSheetLayoutView="85" workbookViewId="0">
      <selection activeCell="B7" sqref="B7"/>
    </sheetView>
  </sheetViews>
  <sheetFormatPr defaultColWidth="9" defaultRowHeight="13.5"/>
  <cols>
    <col min="1" max="1" width="25.5" style="1" customWidth="1"/>
    <col min="2" max="2" width="22.625" style="3" customWidth="1"/>
    <col min="3" max="4" width="7.125" style="3" customWidth="1"/>
    <col min="5" max="5" width="10.25" style="3" bestFit="1" customWidth="1"/>
    <col min="6" max="6" width="17.375" style="1" bestFit="1" customWidth="1"/>
    <col min="7" max="9" width="8.625" style="4" customWidth="1"/>
    <col min="10" max="10" width="12.875" style="1" customWidth="1"/>
    <col min="11" max="11" width="10.75" style="1" customWidth="1"/>
    <col min="12" max="12" width="12.625" style="3" customWidth="1"/>
    <col min="13" max="16384" width="9" style="1"/>
  </cols>
  <sheetData>
    <row r="1" spans="1:12">
      <c r="K1" s="124" t="s">
        <v>231</v>
      </c>
    </row>
    <row r="2" spans="1:12" ht="14.25">
      <c r="A2" s="1" t="s">
        <v>233</v>
      </c>
      <c r="B2" s="65"/>
    </row>
    <row r="3" spans="1:12">
      <c r="A3" s="1" t="s">
        <v>205</v>
      </c>
      <c r="B3" s="35"/>
    </row>
    <row r="4" spans="1:12">
      <c r="A4" s="35"/>
      <c r="B4" s="35"/>
    </row>
    <row r="5" spans="1:12">
      <c r="A5" s="123" t="s">
        <v>230</v>
      </c>
      <c r="B5" s="122"/>
      <c r="C5" s="122"/>
      <c r="D5" s="122"/>
      <c r="E5" s="122"/>
      <c r="L5" s="1"/>
    </row>
    <row r="7" spans="1:12">
      <c r="A7" s="2" t="s">
        <v>38</v>
      </c>
      <c r="B7" s="3" t="s">
        <v>60</v>
      </c>
    </row>
    <row r="8" spans="1:12">
      <c r="A8" s="2" t="s">
        <v>31</v>
      </c>
      <c r="B8" s="3" t="s">
        <v>39</v>
      </c>
    </row>
    <row r="9" spans="1:12">
      <c r="A9" s="2" t="s">
        <v>32</v>
      </c>
      <c r="B9" s="3" t="s">
        <v>40</v>
      </c>
    </row>
    <row r="10" spans="1:12">
      <c r="A10" s="2" t="s">
        <v>33</v>
      </c>
      <c r="B10" s="3" t="s">
        <v>206</v>
      </c>
    </row>
    <row r="11" spans="1:12">
      <c r="A11" s="2"/>
    </row>
    <row r="12" spans="1:12" ht="32.1" customHeight="1">
      <c r="A12" s="66" t="s">
        <v>0</v>
      </c>
      <c r="B12" s="67" t="s">
        <v>1</v>
      </c>
      <c r="C12" s="67" t="s">
        <v>2</v>
      </c>
      <c r="D12" s="67" t="s">
        <v>3</v>
      </c>
      <c r="E12" s="67" t="s">
        <v>16</v>
      </c>
      <c r="F12" s="66" t="s">
        <v>4</v>
      </c>
      <c r="G12" s="68" t="s">
        <v>5</v>
      </c>
      <c r="H12" s="68" t="s">
        <v>6</v>
      </c>
      <c r="I12" s="68" t="s">
        <v>7</v>
      </c>
      <c r="J12" s="69" t="s">
        <v>8</v>
      </c>
      <c r="K12" s="104" t="s">
        <v>175</v>
      </c>
      <c r="L12" s="102" t="s">
        <v>121</v>
      </c>
    </row>
    <row r="13" spans="1:12" s="5" customFormat="1" ht="32.1" customHeight="1">
      <c r="A13" s="48"/>
      <c r="B13" s="49"/>
      <c r="C13" s="39"/>
      <c r="D13" s="39"/>
      <c r="E13" s="39"/>
      <c r="F13" s="49"/>
      <c r="G13" s="73"/>
      <c r="H13" s="73"/>
      <c r="I13" s="8"/>
      <c r="J13" s="7"/>
      <c r="K13" s="39"/>
      <c r="L13" s="39"/>
    </row>
    <row r="14" spans="1:12" ht="32.1" customHeight="1">
      <c r="A14" s="106" t="s">
        <v>169</v>
      </c>
      <c r="B14" s="50"/>
      <c r="C14" s="40"/>
      <c r="D14" s="40"/>
      <c r="E14" s="40">
        <f>SUBTOTAL(9,E13:E13)</f>
        <v>0</v>
      </c>
      <c r="F14" s="61"/>
      <c r="G14" s="74"/>
      <c r="H14" s="74"/>
      <c r="I14" s="74"/>
      <c r="J14" s="10"/>
      <c r="K14" s="40">
        <f>SUBTOTAL(9,K13:K13)</f>
        <v>0</v>
      </c>
      <c r="L14" s="40">
        <f>SUBTOTAL(9,L13:L13)</f>
        <v>0</v>
      </c>
    </row>
    <row r="15" spans="1:12" ht="32.1" customHeight="1">
      <c r="A15" s="48"/>
      <c r="B15" s="49"/>
      <c r="C15" s="39"/>
      <c r="D15" s="39"/>
      <c r="E15" s="39"/>
      <c r="F15" s="49"/>
      <c r="G15" s="8"/>
      <c r="H15" s="8"/>
      <c r="I15" s="8"/>
      <c r="J15" s="6"/>
      <c r="K15" s="39"/>
      <c r="L15" s="39"/>
    </row>
    <row r="16" spans="1:12" ht="32.1" customHeight="1">
      <c r="A16" s="48"/>
      <c r="B16" s="49"/>
      <c r="C16" s="39"/>
      <c r="D16" s="39"/>
      <c r="E16" s="39"/>
      <c r="F16" s="49"/>
      <c r="G16" s="8"/>
      <c r="H16" s="8"/>
      <c r="I16" s="8"/>
      <c r="J16" s="6"/>
      <c r="K16" s="39"/>
      <c r="L16" s="39"/>
    </row>
    <row r="17" spans="1:12" ht="32.1" customHeight="1">
      <c r="A17" s="107" t="s">
        <v>170</v>
      </c>
      <c r="B17" s="51"/>
      <c r="C17" s="41"/>
      <c r="D17" s="41"/>
      <c r="E17" s="41">
        <f>SUBTOTAL(9,E15:E16)</f>
        <v>0</v>
      </c>
      <c r="F17" s="62"/>
      <c r="G17" s="75"/>
      <c r="H17" s="75"/>
      <c r="I17" s="75"/>
      <c r="J17" s="19"/>
      <c r="K17" s="41">
        <f>SUBTOTAL(9,K15:K16)</f>
        <v>0</v>
      </c>
      <c r="L17" s="41">
        <f>SUBTOTAL(9,L15:L16)</f>
        <v>0</v>
      </c>
    </row>
    <row r="18" spans="1:12" ht="32.1" customHeight="1">
      <c r="A18" s="48"/>
      <c r="B18" s="49"/>
      <c r="C18" s="39"/>
      <c r="D18" s="39"/>
      <c r="E18" s="39"/>
      <c r="F18" s="49"/>
      <c r="G18" s="8"/>
      <c r="H18" s="8"/>
      <c r="I18" s="8"/>
      <c r="J18" s="6"/>
      <c r="K18" s="39"/>
      <c r="L18" s="39"/>
    </row>
    <row r="19" spans="1:12" ht="32.1" customHeight="1">
      <c r="A19" s="48"/>
      <c r="B19" s="49"/>
      <c r="C19" s="39"/>
      <c r="D19" s="39"/>
      <c r="E19" s="39"/>
      <c r="F19" s="49"/>
      <c r="G19" s="8"/>
      <c r="H19" s="8"/>
      <c r="I19" s="8"/>
      <c r="J19" s="6"/>
      <c r="K19" s="39"/>
      <c r="L19" s="39"/>
    </row>
    <row r="20" spans="1:12" ht="32.1" customHeight="1">
      <c r="A20" s="105" t="s">
        <v>202</v>
      </c>
      <c r="B20" s="52"/>
      <c r="C20" s="42"/>
      <c r="D20" s="42"/>
      <c r="E20" s="42">
        <f>SUBTOTAL(9,E18:E19)</f>
        <v>0</v>
      </c>
      <c r="F20" s="63"/>
      <c r="G20" s="76"/>
      <c r="H20" s="76"/>
      <c r="I20" s="76"/>
      <c r="J20" s="11"/>
      <c r="K20" s="42">
        <f>SUBTOTAL(9,K18:K19)</f>
        <v>0</v>
      </c>
      <c r="L20" s="42">
        <f>SUBTOTAL(9,L18:L19)</f>
        <v>0</v>
      </c>
    </row>
    <row r="21" spans="1:12" ht="32.1" customHeight="1">
      <c r="A21" s="48"/>
      <c r="B21" s="49"/>
      <c r="C21" s="43"/>
      <c r="D21" s="43"/>
      <c r="E21" s="43"/>
      <c r="F21" s="55"/>
      <c r="G21" s="77"/>
      <c r="H21" s="73"/>
      <c r="I21" s="8"/>
      <c r="J21" s="7"/>
      <c r="K21" s="43"/>
      <c r="L21" s="43"/>
    </row>
    <row r="22" spans="1:12" ht="32.1" customHeight="1">
      <c r="A22" s="48"/>
      <c r="B22" s="49"/>
      <c r="C22" s="43"/>
      <c r="D22" s="43"/>
      <c r="E22" s="43"/>
      <c r="F22" s="55"/>
      <c r="G22" s="77"/>
      <c r="H22" s="73"/>
      <c r="I22" s="8"/>
      <c r="J22" s="7"/>
      <c r="K22" s="43"/>
      <c r="L22" s="43"/>
    </row>
    <row r="23" spans="1:12" s="5" customFormat="1" ht="32.1" customHeight="1">
      <c r="A23" s="105" t="s">
        <v>172</v>
      </c>
      <c r="B23" s="52"/>
      <c r="C23" s="42"/>
      <c r="D23" s="42"/>
      <c r="E23" s="42">
        <f>SUBTOTAL(9,E21:E22)</f>
        <v>0</v>
      </c>
      <c r="F23" s="63"/>
      <c r="G23" s="76"/>
      <c r="H23" s="76"/>
      <c r="I23" s="76"/>
      <c r="J23" s="11"/>
      <c r="K23" s="42">
        <f>SUBTOTAL(9,K21:K22)</f>
        <v>0</v>
      </c>
      <c r="L23" s="42">
        <f>SUBTOTAL(9,L21:L22)</f>
        <v>0</v>
      </c>
    </row>
    <row r="24" spans="1:12" s="5" customFormat="1" ht="32.1" customHeight="1">
      <c r="A24" s="48"/>
      <c r="B24" s="49"/>
      <c r="C24" s="39"/>
      <c r="D24" s="39"/>
      <c r="E24" s="39"/>
      <c r="F24" s="49"/>
      <c r="G24" s="73"/>
      <c r="H24" s="73"/>
      <c r="I24" s="73"/>
      <c r="J24" s="7"/>
      <c r="K24" s="39"/>
      <c r="L24" s="39"/>
    </row>
    <row r="25" spans="1:12" s="5" customFormat="1" ht="32.1" customHeight="1">
      <c r="A25" s="48"/>
      <c r="B25" s="49"/>
      <c r="C25" s="39"/>
      <c r="D25" s="39"/>
      <c r="E25" s="39"/>
      <c r="F25" s="49"/>
      <c r="G25" s="73"/>
      <c r="H25" s="73"/>
      <c r="I25" s="73"/>
      <c r="J25" s="7"/>
      <c r="K25" s="39"/>
      <c r="L25" s="39"/>
    </row>
    <row r="26" spans="1:12" s="5" customFormat="1" ht="32.1" customHeight="1">
      <c r="A26" s="105" t="s">
        <v>203</v>
      </c>
      <c r="B26" s="52"/>
      <c r="C26" s="42"/>
      <c r="D26" s="42"/>
      <c r="E26" s="42">
        <f>SUBTOTAL(9,E24:E25)</f>
        <v>0</v>
      </c>
      <c r="F26" s="63"/>
      <c r="G26" s="76"/>
      <c r="H26" s="76"/>
      <c r="I26" s="76"/>
      <c r="J26" s="11"/>
      <c r="K26" s="42">
        <f>SUBTOTAL(9,K24:K25)</f>
        <v>0</v>
      </c>
      <c r="L26" s="42">
        <f>SUBTOTAL(9,L24:L25)</f>
        <v>0</v>
      </c>
    </row>
    <row r="27" spans="1:12" s="5" customFormat="1" ht="32.1" customHeight="1">
      <c r="A27" s="106" t="s">
        <v>171</v>
      </c>
      <c r="B27" s="50"/>
      <c r="C27" s="40"/>
      <c r="D27" s="40"/>
      <c r="E27" s="40">
        <f>SUBTOTAL(9,E18:E26)</f>
        <v>0</v>
      </c>
      <c r="F27" s="61"/>
      <c r="G27" s="74"/>
      <c r="H27" s="74"/>
      <c r="I27" s="74"/>
      <c r="J27" s="10"/>
      <c r="K27" s="40">
        <f>SUBTOTAL(9,K18:K26)</f>
        <v>0</v>
      </c>
      <c r="L27" s="40">
        <f>SUBTOTAL(9,L18:L26)</f>
        <v>0</v>
      </c>
    </row>
    <row r="28" spans="1:12" s="5" customFormat="1" ht="32.1" customHeight="1">
      <c r="A28" s="48"/>
      <c r="B28" s="49"/>
      <c r="C28" s="39"/>
      <c r="D28" s="39"/>
      <c r="E28" s="39"/>
      <c r="F28" s="48"/>
      <c r="G28" s="8"/>
      <c r="H28" s="8"/>
      <c r="I28" s="8"/>
      <c r="J28" s="7"/>
      <c r="K28" s="39"/>
      <c r="L28" s="43"/>
    </row>
    <row r="29" spans="1:12" s="5" customFormat="1" ht="32.1" customHeight="1">
      <c r="A29" s="48"/>
      <c r="B29" s="49"/>
      <c r="C29" s="39"/>
      <c r="D29" s="39"/>
      <c r="E29" s="39"/>
      <c r="F29" s="48"/>
      <c r="G29" s="8"/>
      <c r="H29" s="8"/>
      <c r="I29" s="8"/>
      <c r="J29" s="7"/>
      <c r="K29" s="39"/>
      <c r="L29" s="43"/>
    </row>
    <row r="30" spans="1:12" s="5" customFormat="1" ht="32.1" customHeight="1">
      <c r="A30" s="105" t="s">
        <v>168</v>
      </c>
      <c r="B30" s="52"/>
      <c r="C30" s="42"/>
      <c r="D30" s="42"/>
      <c r="E30" s="42">
        <f>SUBTOTAL(9,E28:E29)</f>
        <v>0</v>
      </c>
      <c r="F30" s="63"/>
      <c r="G30" s="76"/>
      <c r="H30" s="76"/>
      <c r="I30" s="76"/>
      <c r="J30" s="11"/>
      <c r="K30" s="42">
        <f>SUBTOTAL(9,K28:K29)</f>
        <v>0</v>
      </c>
      <c r="L30" s="42">
        <f>SUBTOTAL(9,L28:L29)</f>
        <v>0</v>
      </c>
    </row>
    <row r="31" spans="1:12" s="5" customFormat="1" ht="32.1" customHeight="1">
      <c r="A31" s="48"/>
      <c r="B31" s="49"/>
      <c r="C31" s="39"/>
      <c r="D31" s="39"/>
      <c r="E31" s="39"/>
      <c r="F31" s="48"/>
      <c r="G31" s="8"/>
      <c r="H31" s="8"/>
      <c r="I31" s="8"/>
      <c r="J31" s="6"/>
      <c r="K31" s="39"/>
      <c r="L31" s="43"/>
    </row>
    <row r="32" spans="1:12" s="5" customFormat="1" ht="32.1" customHeight="1">
      <c r="A32" s="48"/>
      <c r="B32" s="49"/>
      <c r="C32" s="39"/>
      <c r="D32" s="39"/>
      <c r="E32" s="39"/>
      <c r="F32" s="48"/>
      <c r="G32" s="8"/>
      <c r="H32" s="8"/>
      <c r="I32" s="8"/>
      <c r="J32" s="6"/>
      <c r="K32" s="39"/>
      <c r="L32" s="43"/>
    </row>
    <row r="33" spans="1:12" s="5" customFormat="1" ht="32.1" customHeight="1">
      <c r="A33" s="105" t="s">
        <v>167</v>
      </c>
      <c r="B33" s="52"/>
      <c r="C33" s="42"/>
      <c r="D33" s="42"/>
      <c r="E33" s="42">
        <f>SUBTOTAL(9,E31:E32)</f>
        <v>0</v>
      </c>
      <c r="F33" s="63"/>
      <c r="G33" s="76"/>
      <c r="H33" s="76"/>
      <c r="I33" s="76"/>
      <c r="J33" s="11"/>
      <c r="K33" s="42">
        <f>SUBTOTAL(9,K31:K32)</f>
        <v>0</v>
      </c>
      <c r="L33" s="42">
        <f>SUBTOTAL(9,L31:L32)</f>
        <v>0</v>
      </c>
    </row>
    <row r="34" spans="1:12" s="5" customFormat="1" ht="32.1" customHeight="1">
      <c r="A34" s="48"/>
      <c r="B34" s="49"/>
      <c r="C34" s="39"/>
      <c r="D34" s="39"/>
      <c r="E34" s="39"/>
      <c r="F34" s="48"/>
      <c r="G34" s="8"/>
      <c r="H34" s="8"/>
      <c r="I34" s="8"/>
      <c r="J34" s="7"/>
      <c r="K34" s="39"/>
      <c r="L34" s="43"/>
    </row>
    <row r="35" spans="1:12" s="5" customFormat="1" ht="32.1" customHeight="1">
      <c r="A35" s="48"/>
      <c r="B35" s="49"/>
      <c r="C35" s="39"/>
      <c r="D35" s="39"/>
      <c r="E35" s="39"/>
      <c r="F35" s="48"/>
      <c r="G35" s="8"/>
      <c r="H35" s="8"/>
      <c r="I35" s="8"/>
      <c r="J35" s="7"/>
      <c r="K35" s="39"/>
      <c r="L35" s="43"/>
    </row>
    <row r="36" spans="1:12" s="5" customFormat="1" ht="32.1" customHeight="1">
      <c r="A36" s="105" t="s">
        <v>166</v>
      </c>
      <c r="B36" s="52"/>
      <c r="C36" s="42"/>
      <c r="D36" s="42"/>
      <c r="E36" s="42">
        <f>SUBTOTAL(9,E34:E35)</f>
        <v>0</v>
      </c>
      <c r="F36" s="63"/>
      <c r="G36" s="76"/>
      <c r="H36" s="76"/>
      <c r="I36" s="76"/>
      <c r="J36" s="11"/>
      <c r="K36" s="42">
        <f>SUBTOTAL(9,K34:K35)</f>
        <v>0</v>
      </c>
      <c r="L36" s="42">
        <f>SUBTOTAL(9,L34:L35)</f>
        <v>0</v>
      </c>
    </row>
    <row r="37" spans="1:12" s="5" customFormat="1" ht="32.1" customHeight="1">
      <c r="A37" s="48"/>
      <c r="B37" s="49"/>
      <c r="C37" s="39"/>
      <c r="D37" s="39"/>
      <c r="E37" s="39"/>
      <c r="F37" s="58"/>
      <c r="G37" s="73"/>
      <c r="H37" s="73"/>
      <c r="I37" s="8"/>
      <c r="J37" s="7"/>
      <c r="K37" s="39"/>
      <c r="L37" s="43"/>
    </row>
    <row r="38" spans="1:12" s="5" customFormat="1" ht="32.1" customHeight="1">
      <c r="A38" s="48"/>
      <c r="B38" s="49"/>
      <c r="C38" s="39"/>
      <c r="D38" s="39"/>
      <c r="E38" s="39"/>
      <c r="F38" s="58"/>
      <c r="G38" s="73"/>
      <c r="H38" s="73"/>
      <c r="I38" s="72"/>
      <c r="J38" s="7"/>
      <c r="K38" s="39"/>
      <c r="L38" s="43"/>
    </row>
    <row r="39" spans="1:12" s="5" customFormat="1" ht="32.1" customHeight="1">
      <c r="A39" s="105" t="s">
        <v>165</v>
      </c>
      <c r="B39" s="52"/>
      <c r="C39" s="42"/>
      <c r="D39" s="42"/>
      <c r="E39" s="42">
        <f>SUBTOTAL(9,E37:E38)</f>
        <v>0</v>
      </c>
      <c r="F39" s="63"/>
      <c r="G39" s="76"/>
      <c r="H39" s="76"/>
      <c r="I39" s="76"/>
      <c r="J39" s="11"/>
      <c r="K39" s="42">
        <f>SUBTOTAL(9,K37:K38)</f>
        <v>0</v>
      </c>
      <c r="L39" s="42">
        <f>SUBTOTAL(9,L37:L38)</f>
        <v>0</v>
      </c>
    </row>
    <row r="40" spans="1:12" s="5" customFormat="1" ht="32.1" customHeight="1">
      <c r="A40" s="48"/>
      <c r="B40" s="49"/>
      <c r="C40" s="39"/>
      <c r="D40" s="39"/>
      <c r="E40" s="39"/>
      <c r="F40" s="58"/>
      <c r="G40" s="73"/>
      <c r="H40" s="73"/>
      <c r="I40" s="8"/>
      <c r="J40" s="7"/>
      <c r="K40" s="39"/>
      <c r="L40" s="43"/>
    </row>
    <row r="41" spans="1:12" s="5" customFormat="1" ht="32.1" customHeight="1">
      <c r="A41" s="48"/>
      <c r="B41" s="49"/>
      <c r="C41" s="39"/>
      <c r="D41" s="39"/>
      <c r="E41" s="39"/>
      <c r="F41" s="58"/>
      <c r="G41" s="73"/>
      <c r="H41" s="73"/>
      <c r="I41" s="8"/>
      <c r="J41" s="7"/>
      <c r="K41" s="39"/>
      <c r="L41" s="43"/>
    </row>
    <row r="42" spans="1:12" s="5" customFormat="1" ht="32.1" customHeight="1">
      <c r="A42" s="105" t="s">
        <v>164</v>
      </c>
      <c r="B42" s="52"/>
      <c r="C42" s="42"/>
      <c r="D42" s="42"/>
      <c r="E42" s="42">
        <f>SUBTOTAL(9,E40:E41)</f>
        <v>0</v>
      </c>
      <c r="F42" s="63"/>
      <c r="G42" s="76"/>
      <c r="H42" s="76"/>
      <c r="I42" s="76"/>
      <c r="J42" s="11"/>
      <c r="K42" s="42">
        <f>SUBTOTAL(9,K40:K41)</f>
        <v>0</v>
      </c>
      <c r="L42" s="42">
        <f>SUBTOTAL(9,L40:L41)</f>
        <v>0</v>
      </c>
    </row>
    <row r="43" spans="1:12" s="5" customFormat="1" ht="32.1" customHeight="1">
      <c r="A43" s="48"/>
      <c r="B43" s="49"/>
      <c r="C43" s="39"/>
      <c r="D43" s="39"/>
      <c r="E43" s="39"/>
      <c r="F43" s="58"/>
      <c r="G43" s="73"/>
      <c r="H43" s="73"/>
      <c r="I43" s="8"/>
      <c r="J43" s="7"/>
      <c r="K43" s="39"/>
      <c r="L43" s="43"/>
    </row>
    <row r="44" spans="1:12" s="5" customFormat="1" ht="32.1" customHeight="1">
      <c r="A44" s="48"/>
      <c r="B44" s="49"/>
      <c r="C44" s="39"/>
      <c r="D44" s="39"/>
      <c r="E44" s="39"/>
      <c r="F44" s="58"/>
      <c r="G44" s="73"/>
      <c r="H44" s="73"/>
      <c r="I44" s="8"/>
      <c r="J44" s="7"/>
      <c r="K44" s="39"/>
      <c r="L44" s="43"/>
    </row>
    <row r="45" spans="1:12" s="5" customFormat="1" ht="32.1" customHeight="1">
      <c r="A45" s="105" t="s">
        <v>163</v>
      </c>
      <c r="B45" s="52"/>
      <c r="C45" s="42"/>
      <c r="D45" s="42"/>
      <c r="E45" s="42">
        <f>SUBTOTAL(9,E43:E44)</f>
        <v>0</v>
      </c>
      <c r="F45" s="63"/>
      <c r="G45" s="76"/>
      <c r="H45" s="76"/>
      <c r="I45" s="76"/>
      <c r="J45" s="11"/>
      <c r="K45" s="42">
        <f>SUBTOTAL(9,K43:K44)</f>
        <v>0</v>
      </c>
      <c r="L45" s="42">
        <f>SUBTOTAL(9,L43:L44)</f>
        <v>0</v>
      </c>
    </row>
    <row r="46" spans="1:12" s="5" customFormat="1" ht="32.1" customHeight="1">
      <c r="A46" s="48"/>
      <c r="B46" s="49"/>
      <c r="C46" s="39"/>
      <c r="D46" s="39"/>
      <c r="E46" s="39"/>
      <c r="F46" s="58"/>
      <c r="G46" s="73"/>
      <c r="H46" s="73"/>
      <c r="I46" s="8"/>
      <c r="J46" s="7"/>
      <c r="K46" s="39"/>
      <c r="L46" s="43"/>
    </row>
    <row r="47" spans="1:12" s="5" customFormat="1" ht="32.1" customHeight="1">
      <c r="A47" s="48"/>
      <c r="B47" s="49"/>
      <c r="C47" s="39"/>
      <c r="D47" s="39"/>
      <c r="E47" s="39"/>
      <c r="F47" s="58"/>
      <c r="G47" s="73"/>
      <c r="H47" s="73"/>
      <c r="I47" s="8"/>
      <c r="J47" s="7"/>
      <c r="K47" s="39"/>
      <c r="L47" s="43"/>
    </row>
    <row r="48" spans="1:12" s="5" customFormat="1" ht="32.1" customHeight="1">
      <c r="A48" s="105" t="s">
        <v>162</v>
      </c>
      <c r="B48" s="52"/>
      <c r="C48" s="42"/>
      <c r="D48" s="42"/>
      <c r="E48" s="42">
        <f>SUBTOTAL(9,E46:E47)</f>
        <v>0</v>
      </c>
      <c r="F48" s="63"/>
      <c r="G48" s="76"/>
      <c r="H48" s="76"/>
      <c r="I48" s="76"/>
      <c r="J48" s="11"/>
      <c r="K48" s="42">
        <f>SUBTOTAL(9,K46:K47)</f>
        <v>0</v>
      </c>
      <c r="L48" s="42">
        <f>SUBTOTAL(9,L46:L47)</f>
        <v>0</v>
      </c>
    </row>
    <row r="49" spans="1:12" s="5" customFormat="1" ht="32.1" customHeight="1">
      <c r="A49" s="48"/>
      <c r="B49" s="49"/>
      <c r="C49" s="39"/>
      <c r="D49" s="39"/>
      <c r="E49" s="39"/>
      <c r="F49" s="58"/>
      <c r="G49" s="73"/>
      <c r="H49" s="73"/>
      <c r="I49" s="8"/>
      <c r="J49" s="7"/>
      <c r="K49" s="39"/>
      <c r="L49" s="43"/>
    </row>
    <row r="50" spans="1:12" s="5" customFormat="1" ht="32.1" customHeight="1">
      <c r="A50" s="48"/>
      <c r="B50" s="49"/>
      <c r="C50" s="39"/>
      <c r="D50" s="39"/>
      <c r="E50" s="39"/>
      <c r="F50" s="49"/>
      <c r="G50" s="73"/>
      <c r="H50" s="73"/>
      <c r="I50" s="8"/>
      <c r="J50" s="7"/>
      <c r="K50" s="39"/>
      <c r="L50" s="43"/>
    </row>
    <row r="51" spans="1:12" s="5" customFormat="1" ht="32.1" customHeight="1">
      <c r="A51" s="105" t="s">
        <v>161</v>
      </c>
      <c r="B51" s="52"/>
      <c r="C51" s="42"/>
      <c r="D51" s="42"/>
      <c r="E51" s="42">
        <f>SUBTOTAL(9,E49:E50)</f>
        <v>0</v>
      </c>
      <c r="F51" s="63"/>
      <c r="G51" s="76"/>
      <c r="H51" s="76"/>
      <c r="I51" s="76"/>
      <c r="J51" s="11"/>
      <c r="K51" s="42">
        <f>SUBTOTAL(9,K49:K50)</f>
        <v>0</v>
      </c>
      <c r="L51" s="42">
        <f>SUBTOTAL(9,L49:L50)</f>
        <v>0</v>
      </c>
    </row>
    <row r="52" spans="1:12" s="5" customFormat="1" ht="32.1" customHeight="1">
      <c r="A52" s="48"/>
      <c r="B52" s="49"/>
      <c r="C52" s="39"/>
      <c r="D52" s="39"/>
      <c r="E52" s="39"/>
      <c r="F52" s="58"/>
      <c r="G52" s="73"/>
      <c r="H52" s="73"/>
      <c r="I52" s="8"/>
      <c r="J52" s="7"/>
      <c r="K52" s="39"/>
      <c r="L52" s="43"/>
    </row>
    <row r="53" spans="1:12" s="5" customFormat="1" ht="32.1" customHeight="1">
      <c r="A53" s="48"/>
      <c r="B53" s="49"/>
      <c r="C53" s="39"/>
      <c r="D53" s="39"/>
      <c r="E53" s="39"/>
      <c r="F53" s="58"/>
      <c r="G53" s="73"/>
      <c r="H53" s="73"/>
      <c r="I53" s="8"/>
      <c r="J53" s="7"/>
      <c r="K53" s="39"/>
      <c r="L53" s="43"/>
    </row>
    <row r="54" spans="1:12" s="5" customFormat="1" ht="32.1" customHeight="1">
      <c r="A54" s="105" t="s">
        <v>159</v>
      </c>
      <c r="B54" s="52"/>
      <c r="C54" s="42"/>
      <c r="D54" s="42"/>
      <c r="E54" s="42">
        <f>SUBTOTAL(9,E52:E53)</f>
        <v>0</v>
      </c>
      <c r="F54" s="63"/>
      <c r="G54" s="76"/>
      <c r="H54" s="76"/>
      <c r="I54" s="76"/>
      <c r="J54" s="11"/>
      <c r="K54" s="42">
        <f>SUBTOTAL(9,K52:K53)</f>
        <v>0</v>
      </c>
      <c r="L54" s="42">
        <f>SUBTOTAL(9,L52:L53)</f>
        <v>0</v>
      </c>
    </row>
    <row r="55" spans="1:12" s="5" customFormat="1" ht="32.1" customHeight="1">
      <c r="A55" s="106" t="s">
        <v>160</v>
      </c>
      <c r="B55" s="50"/>
      <c r="C55" s="40"/>
      <c r="D55" s="40"/>
      <c r="E55" s="40">
        <f>SUBTOTAL(9,E28:E54)</f>
        <v>0</v>
      </c>
      <c r="F55" s="61"/>
      <c r="G55" s="74"/>
      <c r="H55" s="74"/>
      <c r="I55" s="74"/>
      <c r="J55" s="10"/>
      <c r="K55" s="40">
        <f>SUBTOTAL(9,K28:K54)</f>
        <v>0</v>
      </c>
      <c r="L55" s="40">
        <f>SUBTOTAL(9,L28:L54)</f>
        <v>0</v>
      </c>
    </row>
    <row r="56" spans="1:12" s="5" customFormat="1" ht="32.1" customHeight="1">
      <c r="A56" s="53" t="s">
        <v>12</v>
      </c>
      <c r="B56" s="54"/>
      <c r="C56" s="44"/>
      <c r="D56" s="44"/>
      <c r="E56" s="44">
        <f>SUBTOTAL(9,E13:E55)</f>
        <v>0</v>
      </c>
      <c r="F56" s="57"/>
      <c r="G56" s="78"/>
      <c r="H56" s="78"/>
      <c r="I56" s="78"/>
      <c r="J56" s="14"/>
      <c r="K56" s="44">
        <f>SUBTOTAL(9,K13:K55)</f>
        <v>0</v>
      </c>
      <c r="L56" s="44">
        <f>SUBTOTAL(9,L13:L55)</f>
        <v>0</v>
      </c>
    </row>
    <row r="57" spans="1:12" s="5" customFormat="1" ht="32.1" customHeight="1">
      <c r="A57" s="55"/>
      <c r="B57" s="56"/>
      <c r="C57" s="43"/>
      <c r="D57" s="43"/>
      <c r="E57" s="43"/>
      <c r="F57" s="55"/>
      <c r="G57" s="77"/>
      <c r="H57" s="73"/>
      <c r="I57" s="8"/>
      <c r="J57" s="13"/>
      <c r="K57" s="43"/>
      <c r="L57" s="43"/>
    </row>
    <row r="58" spans="1:12" s="5" customFormat="1" ht="32.1" customHeight="1">
      <c r="A58" s="55"/>
      <c r="B58" s="56"/>
      <c r="C58" s="43"/>
      <c r="D58" s="43"/>
      <c r="E58" s="43"/>
      <c r="F58" s="55"/>
      <c r="G58" s="77"/>
      <c r="H58" s="73"/>
      <c r="I58" s="8"/>
      <c r="J58" s="13"/>
      <c r="K58" s="43"/>
      <c r="L58" s="43"/>
    </row>
    <row r="59" spans="1:12" s="5" customFormat="1" ht="32.1" customHeight="1">
      <c r="A59" s="57" t="s">
        <v>126</v>
      </c>
      <c r="B59" s="54"/>
      <c r="C59" s="44"/>
      <c r="D59" s="44"/>
      <c r="E59" s="44">
        <f>SUBTOTAL(9,E57:E58)</f>
        <v>0</v>
      </c>
      <c r="F59" s="57"/>
      <c r="G59" s="78"/>
      <c r="H59" s="78"/>
      <c r="I59" s="78"/>
      <c r="J59" s="14"/>
      <c r="K59" s="44">
        <f>SUBTOTAL(9,K57:K58)</f>
        <v>0</v>
      </c>
      <c r="L59" s="44">
        <f>SUBTOTAL(9,L57:L58)</f>
        <v>0</v>
      </c>
    </row>
    <row r="60" spans="1:12" s="5" customFormat="1" ht="32.1" customHeight="1">
      <c r="A60" s="53" t="s">
        <v>110</v>
      </c>
      <c r="B60" s="54"/>
      <c r="C60" s="44"/>
      <c r="D60" s="44"/>
      <c r="E60" s="44">
        <f>E72</f>
        <v>0</v>
      </c>
      <c r="F60" s="57"/>
      <c r="G60" s="78"/>
      <c r="H60" s="78"/>
      <c r="I60" s="78"/>
      <c r="J60" s="14"/>
      <c r="K60" s="44"/>
      <c r="L60" s="44"/>
    </row>
    <row r="61" spans="1:12" s="5" customFormat="1" ht="32.1" customHeight="1">
      <c r="A61" s="59" t="s">
        <v>13</v>
      </c>
      <c r="B61" s="60"/>
      <c r="C61" s="45"/>
      <c r="D61" s="45"/>
      <c r="E61" s="45">
        <f>SUBTOTAL(9,E13:E60)</f>
        <v>0</v>
      </c>
      <c r="F61" s="64"/>
      <c r="G61" s="16"/>
      <c r="H61" s="16"/>
      <c r="I61" s="16"/>
      <c r="J61" s="15"/>
      <c r="K61" s="45">
        <f>SUBTOTAL(9,K13:K60)</f>
        <v>0</v>
      </c>
      <c r="L61" s="45">
        <f>SUBTOTAL(9,L13:L60)</f>
        <v>0</v>
      </c>
    </row>
    <row r="62" spans="1:12" s="5" customFormat="1">
      <c r="A62" s="1"/>
      <c r="B62" s="17"/>
      <c r="C62" s="17"/>
      <c r="D62" s="17"/>
      <c r="E62" s="17"/>
      <c r="F62" s="1"/>
      <c r="G62" s="4"/>
      <c r="H62" s="4"/>
      <c r="I62" s="4"/>
      <c r="J62" s="1"/>
      <c r="L62" s="17"/>
    </row>
    <row r="63" spans="1:12" s="5" customFormat="1" ht="13.5" customHeight="1">
      <c r="A63" s="1"/>
      <c r="B63" s="20"/>
      <c r="C63" s="130" t="s">
        <v>120</v>
      </c>
      <c r="D63" s="131"/>
      <c r="E63" s="131"/>
      <c r="F63" s="88" t="s">
        <v>109</v>
      </c>
      <c r="G63" s="90"/>
      <c r="H63" s="90"/>
      <c r="I63" s="90"/>
      <c r="J63" s="90"/>
    </row>
    <row r="64" spans="1:12" s="5" customFormat="1" ht="13.5" customHeight="1">
      <c r="A64" s="1"/>
      <c r="B64" s="18"/>
      <c r="C64" s="132" t="s">
        <v>127</v>
      </c>
      <c r="D64" s="126"/>
      <c r="E64" s="12">
        <f>L14</f>
        <v>0</v>
      </c>
      <c r="F64" s="88" t="s">
        <v>108</v>
      </c>
      <c r="G64" s="90"/>
      <c r="H64" s="90"/>
      <c r="I64" s="90"/>
      <c r="J64" s="90"/>
    </row>
    <row r="65" spans="1:12" s="5" customFormat="1" ht="13.5" customHeight="1">
      <c r="A65" s="1"/>
      <c r="B65" s="18"/>
      <c r="C65" s="132" t="s">
        <v>197</v>
      </c>
      <c r="D65" s="126"/>
      <c r="E65" s="12">
        <f>L17</f>
        <v>0</v>
      </c>
      <c r="F65" s="88"/>
      <c r="G65" s="90"/>
      <c r="H65" s="90"/>
      <c r="I65" s="90"/>
      <c r="J65" s="90"/>
    </row>
    <row r="66" spans="1:12">
      <c r="B66" s="18"/>
      <c r="C66" s="132" t="s">
        <v>128</v>
      </c>
      <c r="D66" s="126"/>
      <c r="E66" s="12">
        <f>L54</f>
        <v>0</v>
      </c>
      <c r="F66" s="89"/>
      <c r="G66" s="90"/>
      <c r="H66" s="90"/>
      <c r="I66" s="90"/>
      <c r="J66" s="90"/>
      <c r="L66" s="5"/>
    </row>
    <row r="67" spans="1:12">
      <c r="B67" s="18"/>
      <c r="C67" s="126" t="s">
        <v>129</v>
      </c>
      <c r="D67" s="126"/>
      <c r="E67" s="12">
        <f>L26</f>
        <v>0</v>
      </c>
      <c r="L67" s="5"/>
    </row>
    <row r="68" spans="1:12">
      <c r="B68" s="18"/>
      <c r="C68" s="126" t="s">
        <v>130</v>
      </c>
      <c r="D68" s="126"/>
      <c r="E68" s="12">
        <f>L59</f>
        <v>0</v>
      </c>
      <c r="L68" s="5"/>
    </row>
    <row r="69" spans="1:12">
      <c r="B69" s="18"/>
      <c r="C69" s="127" t="s">
        <v>14</v>
      </c>
      <c r="D69" s="127"/>
      <c r="E69" s="9">
        <f>SUBTOTAL(9,E64:E68)</f>
        <v>0</v>
      </c>
      <c r="L69" s="5"/>
    </row>
    <row r="70" spans="1:12">
      <c r="B70" s="18"/>
      <c r="C70" s="128" t="s">
        <v>176</v>
      </c>
      <c r="D70" s="129"/>
      <c r="E70" s="9">
        <f>ROUNDDOWN(E69*0.1,0)</f>
        <v>0</v>
      </c>
      <c r="L70" s="5"/>
    </row>
    <row r="71" spans="1:12" ht="12.95" customHeight="1">
      <c r="B71" s="18"/>
      <c r="C71" s="128" t="s">
        <v>177</v>
      </c>
      <c r="D71" s="129"/>
      <c r="E71" s="9">
        <f>K61</f>
        <v>0</v>
      </c>
      <c r="L71" s="5"/>
    </row>
    <row r="72" spans="1:12">
      <c r="B72" s="18"/>
      <c r="C72" s="128" t="s">
        <v>232</v>
      </c>
      <c r="D72" s="129"/>
      <c r="E72" s="9">
        <f>SUM(E70:E71)</f>
        <v>0</v>
      </c>
      <c r="L72" s="5"/>
    </row>
    <row r="73" spans="1:12">
      <c r="L73" s="5"/>
    </row>
  </sheetData>
  <mergeCells count="10">
    <mergeCell ref="C68:D68"/>
    <mergeCell ref="C69:D69"/>
    <mergeCell ref="C72:D72"/>
    <mergeCell ref="C63:E63"/>
    <mergeCell ref="C64:D64"/>
    <mergeCell ref="C66:D66"/>
    <mergeCell ref="C67:D67"/>
    <mergeCell ref="C71:D71"/>
    <mergeCell ref="C70:D70"/>
    <mergeCell ref="C65:D65"/>
  </mergeCells>
  <phoneticPr fontId="2"/>
  <dataValidations disablePrompts="1" count="2">
    <dataValidation type="list" allowBlank="1" sqref="L5" xr:uid="{00000000-0002-0000-0000-000000000000}">
      <formula1>#REF!</formula1>
    </dataValidation>
    <dataValidation type="list" allowBlank="1" sqref="F5" xr:uid="{00000000-0002-0000-0000-000001000000}">
      <formula1>#REF!</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1"/>
  <sheetViews>
    <sheetView tabSelected="1" view="pageBreakPreview" zoomScale="85" zoomScaleNormal="85" zoomScaleSheetLayoutView="85" workbookViewId="0">
      <selection activeCell="B16" sqref="B16"/>
    </sheetView>
  </sheetViews>
  <sheetFormatPr defaultColWidth="9" defaultRowHeight="13.5"/>
  <cols>
    <col min="1" max="1" width="25.5" style="1" customWidth="1"/>
    <col min="2" max="2" width="22.625" style="3" customWidth="1"/>
    <col min="3" max="4" width="7.5" style="3" customWidth="1"/>
    <col min="5" max="5" width="10.25" style="3" bestFit="1" customWidth="1"/>
    <col min="6" max="6" width="17.375" style="1" bestFit="1" customWidth="1"/>
    <col min="7" max="9" width="8.625" style="4" customWidth="1"/>
    <col min="10" max="10" width="12.875" style="1" customWidth="1"/>
    <col min="11" max="11" width="10.625" style="1" customWidth="1"/>
    <col min="12" max="12" width="12.125" style="3" customWidth="1"/>
    <col min="13" max="16384" width="9" style="1"/>
  </cols>
  <sheetData>
    <row r="1" spans="1:12">
      <c r="L1" s="124" t="s">
        <v>231</v>
      </c>
    </row>
    <row r="5" spans="1:12" ht="14.25">
      <c r="A5" s="1" t="s">
        <v>233</v>
      </c>
      <c r="B5" s="65"/>
    </row>
    <row r="6" spans="1:12">
      <c r="A6" s="1" t="s">
        <v>228</v>
      </c>
      <c r="B6" s="35"/>
    </row>
    <row r="7" spans="1:12">
      <c r="A7" s="35"/>
      <c r="B7" s="35"/>
    </row>
    <row r="8" spans="1:12">
      <c r="A8" s="123" t="s">
        <v>230</v>
      </c>
      <c r="B8" s="122"/>
      <c r="C8" s="122"/>
      <c r="D8" s="122"/>
      <c r="E8" s="122"/>
      <c r="L8" s="1"/>
    </row>
    <row r="10" spans="1:12">
      <c r="A10" s="2" t="s">
        <v>38</v>
      </c>
      <c r="B10" s="3" t="s">
        <v>60</v>
      </c>
    </row>
    <row r="11" spans="1:12">
      <c r="A11" s="2" t="s">
        <v>31</v>
      </c>
      <c r="B11" s="3" t="s">
        <v>39</v>
      </c>
    </row>
    <row r="12" spans="1:12">
      <c r="A12" s="2" t="s">
        <v>32</v>
      </c>
      <c r="B12" s="3" t="s">
        <v>40</v>
      </c>
    </row>
    <row r="13" spans="1:12">
      <c r="A13" s="2" t="s">
        <v>33</v>
      </c>
      <c r="B13" s="3" t="s">
        <v>222</v>
      </c>
    </row>
    <row r="14" spans="1:12">
      <c r="A14" s="2"/>
    </row>
    <row r="15" spans="1:12" ht="30.95" customHeight="1">
      <c r="A15" s="66" t="s">
        <v>0</v>
      </c>
      <c r="B15" s="67" t="s">
        <v>1</v>
      </c>
      <c r="C15" s="67" t="s">
        <v>2</v>
      </c>
      <c r="D15" s="67" t="s">
        <v>3</v>
      </c>
      <c r="E15" s="67" t="s">
        <v>16</v>
      </c>
      <c r="F15" s="66" t="s">
        <v>4</v>
      </c>
      <c r="G15" s="68" t="s">
        <v>5</v>
      </c>
      <c r="H15" s="68" t="s">
        <v>6</v>
      </c>
      <c r="I15" s="68" t="s">
        <v>7</v>
      </c>
      <c r="J15" s="69" t="s">
        <v>8</v>
      </c>
      <c r="K15" s="104" t="s">
        <v>175</v>
      </c>
      <c r="L15" s="102" t="s">
        <v>229</v>
      </c>
    </row>
    <row r="16" spans="1:12" s="5" customFormat="1" ht="30.95" customHeight="1">
      <c r="A16" s="48" t="s">
        <v>53</v>
      </c>
      <c r="B16" s="49" t="s">
        <v>52</v>
      </c>
      <c r="C16" s="39"/>
      <c r="D16" s="39"/>
      <c r="E16" s="39">
        <f>【参考】人件費等内訳!P9</f>
        <v>631680</v>
      </c>
      <c r="F16" s="49"/>
      <c r="G16" s="73" t="s">
        <v>106</v>
      </c>
      <c r="H16" s="73" t="s">
        <v>106</v>
      </c>
      <c r="I16" s="8" t="s">
        <v>106</v>
      </c>
      <c r="J16" s="7"/>
      <c r="K16" s="7"/>
      <c r="L16" s="39">
        <f>【参考】人件費等内訳!Q9</f>
        <v>616080</v>
      </c>
    </row>
    <row r="17" spans="1:12" ht="30.95" customHeight="1">
      <c r="A17" s="106" t="s">
        <v>169</v>
      </c>
      <c r="B17" s="50"/>
      <c r="C17" s="40"/>
      <c r="D17" s="40"/>
      <c r="E17" s="40">
        <f>SUBTOTAL(9,E16:E16)</f>
        <v>631680</v>
      </c>
      <c r="F17" s="61"/>
      <c r="G17" s="74"/>
      <c r="H17" s="74"/>
      <c r="I17" s="74"/>
      <c r="J17" s="10"/>
      <c r="K17" s="40">
        <f>SUBTOTAL(9,K16:K16)</f>
        <v>0</v>
      </c>
      <c r="L17" s="40">
        <f>SUBTOTAL(9,L16:L16)</f>
        <v>616080</v>
      </c>
    </row>
    <row r="18" spans="1:12" ht="30.95" customHeight="1">
      <c r="A18" s="48" t="s">
        <v>224</v>
      </c>
      <c r="B18" s="49"/>
      <c r="C18" s="39"/>
      <c r="D18" s="39"/>
      <c r="E18" s="39">
        <v>9000</v>
      </c>
      <c r="F18" s="49" t="s">
        <v>9</v>
      </c>
      <c r="G18" s="8" t="s">
        <v>106</v>
      </c>
      <c r="H18" s="8" t="s">
        <v>106</v>
      </c>
      <c r="I18" s="8" t="s">
        <v>184</v>
      </c>
      <c r="J18" s="6"/>
      <c r="K18" s="6"/>
      <c r="L18" s="39"/>
    </row>
    <row r="19" spans="1:12" ht="30.95" customHeight="1">
      <c r="A19" s="48" t="s">
        <v>225</v>
      </c>
      <c r="B19" s="49"/>
      <c r="C19" s="39"/>
      <c r="D19" s="39"/>
      <c r="E19" s="39">
        <v>1000</v>
      </c>
      <c r="F19" s="49" t="s">
        <v>15</v>
      </c>
      <c r="G19" s="8" t="s">
        <v>106</v>
      </c>
      <c r="H19" s="8" t="s">
        <v>106</v>
      </c>
      <c r="I19" s="8" t="s">
        <v>184</v>
      </c>
      <c r="J19" s="6"/>
      <c r="K19" s="6"/>
      <c r="L19" s="39"/>
    </row>
    <row r="20" spans="1:12" ht="30.95" customHeight="1">
      <c r="A20" s="48" t="s">
        <v>226</v>
      </c>
      <c r="B20" s="49"/>
      <c r="C20" s="39"/>
      <c r="D20" s="39"/>
      <c r="E20" s="39">
        <v>6000</v>
      </c>
      <c r="F20" s="49" t="s">
        <v>223</v>
      </c>
      <c r="G20" s="8" t="s">
        <v>106</v>
      </c>
      <c r="H20" s="8" t="s">
        <v>106</v>
      </c>
      <c r="I20" s="8" t="s">
        <v>184</v>
      </c>
      <c r="J20" s="6" t="s">
        <v>227</v>
      </c>
      <c r="K20" s="6"/>
      <c r="L20" s="39">
        <v>6000</v>
      </c>
    </row>
    <row r="21" spans="1:12" ht="30.95" customHeight="1">
      <c r="A21" s="106" t="s">
        <v>170</v>
      </c>
      <c r="B21" s="51"/>
      <c r="C21" s="41"/>
      <c r="D21" s="41"/>
      <c r="E21" s="41">
        <f>SUBTOTAL(9,E18:E20)</f>
        <v>16000</v>
      </c>
      <c r="F21" s="62"/>
      <c r="G21" s="75"/>
      <c r="H21" s="75"/>
      <c r="I21" s="75"/>
      <c r="J21" s="19"/>
      <c r="K21" s="41">
        <f>SUBTOTAL(9,K18:K20)</f>
        <v>0</v>
      </c>
      <c r="L21" s="41">
        <f>SUBTOTAL(9,L18:L20)</f>
        <v>6000</v>
      </c>
    </row>
    <row r="22" spans="1:12" ht="30.95" customHeight="1">
      <c r="A22" s="48" t="s">
        <v>61</v>
      </c>
      <c r="B22" s="49" t="s">
        <v>42</v>
      </c>
      <c r="C22" s="39"/>
      <c r="D22" s="39"/>
      <c r="E22" s="39">
        <v>5880</v>
      </c>
      <c r="F22" s="49" t="s">
        <v>9</v>
      </c>
      <c r="G22" s="8" t="s">
        <v>106</v>
      </c>
      <c r="H22" s="8" t="s">
        <v>106</v>
      </c>
      <c r="I22" s="108" t="s">
        <v>178</v>
      </c>
      <c r="J22" s="6"/>
      <c r="K22" s="6"/>
      <c r="L22" s="39"/>
    </row>
    <row r="23" spans="1:12" ht="30.95" customHeight="1">
      <c r="A23" s="48" t="s">
        <v>62</v>
      </c>
      <c r="B23" s="49" t="s">
        <v>41</v>
      </c>
      <c r="C23" s="39"/>
      <c r="D23" s="39"/>
      <c r="E23" s="39">
        <v>2940</v>
      </c>
      <c r="F23" s="49" t="s">
        <v>37</v>
      </c>
      <c r="G23" s="8" t="s">
        <v>106</v>
      </c>
      <c r="H23" s="8" t="s">
        <v>106</v>
      </c>
      <c r="I23" s="108" t="s">
        <v>178</v>
      </c>
      <c r="J23" s="6"/>
      <c r="K23" s="6"/>
      <c r="L23" s="39"/>
    </row>
    <row r="24" spans="1:12" s="5" customFormat="1" ht="30.95" customHeight="1">
      <c r="A24" s="48" t="s">
        <v>221</v>
      </c>
      <c r="B24" s="49" t="s">
        <v>64</v>
      </c>
      <c r="C24" s="39"/>
      <c r="D24" s="39"/>
      <c r="E24" s="39">
        <v>1500</v>
      </c>
      <c r="F24" s="49" t="s">
        <v>37</v>
      </c>
      <c r="G24" s="73" t="s">
        <v>106</v>
      </c>
      <c r="H24" s="73" t="s">
        <v>106</v>
      </c>
      <c r="I24" s="73" t="s">
        <v>184</v>
      </c>
      <c r="J24" s="7"/>
      <c r="K24" s="7"/>
      <c r="L24" s="39"/>
    </row>
    <row r="25" spans="1:12" ht="30.95" customHeight="1">
      <c r="A25" s="105" t="s">
        <v>202</v>
      </c>
      <c r="B25" s="52"/>
      <c r="C25" s="42"/>
      <c r="D25" s="42"/>
      <c r="E25" s="42">
        <f>SUBTOTAL(9,E22:E24)</f>
        <v>10320</v>
      </c>
      <c r="F25" s="63"/>
      <c r="G25" s="76"/>
      <c r="H25" s="76"/>
      <c r="I25" s="76"/>
      <c r="J25" s="11"/>
      <c r="K25" s="42">
        <f t="shared" ref="K25:L25" si="0">SUBTOTAL(9,K22:K24)</f>
        <v>0</v>
      </c>
      <c r="L25" s="42">
        <f t="shared" si="0"/>
        <v>0</v>
      </c>
    </row>
    <row r="26" spans="1:12" s="5" customFormat="1" ht="30.95" customHeight="1">
      <c r="A26" s="48" t="s">
        <v>65</v>
      </c>
      <c r="B26" s="49" t="s">
        <v>64</v>
      </c>
      <c r="C26" s="39"/>
      <c r="D26" s="39"/>
      <c r="E26" s="39">
        <v>50000</v>
      </c>
      <c r="F26" s="49" t="s">
        <v>37</v>
      </c>
      <c r="G26" s="73" t="s">
        <v>106</v>
      </c>
      <c r="H26" s="73" t="s">
        <v>106</v>
      </c>
      <c r="I26" s="73" t="s">
        <v>184</v>
      </c>
      <c r="J26" s="7" t="s">
        <v>227</v>
      </c>
      <c r="K26" s="7"/>
      <c r="L26" s="39">
        <v>50000</v>
      </c>
    </row>
    <row r="27" spans="1:12" s="5" customFormat="1" ht="30.95" customHeight="1">
      <c r="A27" s="48" t="s">
        <v>65</v>
      </c>
      <c r="B27" s="49" t="s">
        <v>64</v>
      </c>
      <c r="C27" s="39"/>
      <c r="D27" s="39"/>
      <c r="E27" s="39">
        <v>200000</v>
      </c>
      <c r="F27" s="49" t="s">
        <v>37</v>
      </c>
      <c r="G27" s="73" t="s">
        <v>106</v>
      </c>
      <c r="H27" s="73" t="s">
        <v>106</v>
      </c>
      <c r="I27" s="73" t="s">
        <v>184</v>
      </c>
      <c r="J27" s="7" t="s">
        <v>227</v>
      </c>
      <c r="K27" s="7"/>
      <c r="L27" s="39">
        <v>200000</v>
      </c>
    </row>
    <row r="28" spans="1:12" s="5" customFormat="1" ht="30.95" customHeight="1">
      <c r="A28" s="105" t="s">
        <v>172</v>
      </c>
      <c r="B28" s="52"/>
      <c r="C28" s="42"/>
      <c r="D28" s="42"/>
      <c r="E28" s="42">
        <f>SUBTOTAL(9,E26:E27)</f>
        <v>250000</v>
      </c>
      <c r="F28" s="63"/>
      <c r="G28" s="76"/>
      <c r="H28" s="76"/>
      <c r="I28" s="76"/>
      <c r="J28" s="11"/>
      <c r="K28" s="42">
        <f>SUBTOTAL(9,K26:K27)</f>
        <v>0</v>
      </c>
      <c r="L28" s="42">
        <f>SUBTOTAL(9,L26:L27)</f>
        <v>250000</v>
      </c>
    </row>
    <row r="29" spans="1:12" ht="30.95" customHeight="1">
      <c r="A29" s="48" t="s">
        <v>63</v>
      </c>
      <c r="B29" s="49" t="s">
        <v>43</v>
      </c>
      <c r="C29" s="43"/>
      <c r="D29" s="43"/>
      <c r="E29" s="43">
        <v>13500</v>
      </c>
      <c r="F29" s="55" t="s">
        <v>9</v>
      </c>
      <c r="G29" s="77" t="s">
        <v>106</v>
      </c>
      <c r="H29" s="73" t="s">
        <v>106</v>
      </c>
      <c r="I29" s="108" t="s">
        <v>178</v>
      </c>
      <c r="J29" s="7"/>
      <c r="K29" s="7"/>
      <c r="L29" s="43"/>
    </row>
    <row r="30" spans="1:12" ht="30.95" customHeight="1">
      <c r="A30" s="48" t="s">
        <v>63</v>
      </c>
      <c r="B30" s="49" t="s">
        <v>44</v>
      </c>
      <c r="C30" s="43"/>
      <c r="D30" s="43"/>
      <c r="E30" s="43">
        <v>1500</v>
      </c>
      <c r="F30" s="55" t="s">
        <v>15</v>
      </c>
      <c r="G30" s="77" t="s">
        <v>106</v>
      </c>
      <c r="H30" s="73" t="s">
        <v>106</v>
      </c>
      <c r="I30" s="108" t="s">
        <v>178</v>
      </c>
      <c r="J30" s="7"/>
      <c r="K30" s="7"/>
      <c r="L30" s="43"/>
    </row>
    <row r="31" spans="1:12" s="5" customFormat="1" ht="30.95" customHeight="1">
      <c r="A31" s="105" t="s">
        <v>204</v>
      </c>
      <c r="B31" s="52"/>
      <c r="C31" s="42"/>
      <c r="D31" s="42"/>
      <c r="E31" s="42">
        <f>SUBTOTAL(9,E29:E30)</f>
        <v>15000</v>
      </c>
      <c r="F31" s="63"/>
      <c r="G31" s="76"/>
      <c r="H31" s="76"/>
      <c r="I31" s="76"/>
      <c r="J31" s="11"/>
      <c r="K31" s="42">
        <f>SUBTOTAL(9,K29:K30)</f>
        <v>0</v>
      </c>
      <c r="L31" s="42">
        <f>SUBTOTAL(9,L29:L30)</f>
        <v>0</v>
      </c>
    </row>
    <row r="32" spans="1:12" s="5" customFormat="1" ht="30.95" customHeight="1">
      <c r="A32" s="106" t="s">
        <v>171</v>
      </c>
      <c r="B32" s="50"/>
      <c r="C32" s="40"/>
      <c r="D32" s="40"/>
      <c r="E32" s="40">
        <f>SUBTOTAL(9,E22:E31)</f>
        <v>275320</v>
      </c>
      <c r="F32" s="61"/>
      <c r="G32" s="74"/>
      <c r="H32" s="74"/>
      <c r="I32" s="74"/>
      <c r="J32" s="10"/>
      <c r="K32" s="40">
        <f>SUBTOTAL(9,K22:K31)</f>
        <v>0</v>
      </c>
      <c r="L32" s="40">
        <f>SUBTOTAL(9,L22:L31)</f>
        <v>250000</v>
      </c>
    </row>
    <row r="33" spans="1:12" s="5" customFormat="1" ht="30.95" customHeight="1">
      <c r="A33" s="48" t="s">
        <v>17</v>
      </c>
      <c r="B33" s="49" t="s">
        <v>18</v>
      </c>
      <c r="C33" s="39">
        <v>1</v>
      </c>
      <c r="D33" s="39" t="s">
        <v>35</v>
      </c>
      <c r="E33" s="39">
        <v>113400</v>
      </c>
      <c r="F33" s="48" t="s">
        <v>11</v>
      </c>
      <c r="G33" s="8" t="s">
        <v>184</v>
      </c>
      <c r="H33" s="8" t="s">
        <v>184</v>
      </c>
      <c r="I33" s="8" t="s">
        <v>184</v>
      </c>
      <c r="J33" s="7"/>
      <c r="K33" s="7"/>
      <c r="L33" s="43"/>
    </row>
    <row r="34" spans="1:12" s="5" customFormat="1" ht="30.95" customHeight="1">
      <c r="A34" s="48" t="s">
        <v>19</v>
      </c>
      <c r="B34" s="49" t="s">
        <v>18</v>
      </c>
      <c r="C34" s="39">
        <v>1</v>
      </c>
      <c r="D34" s="39" t="s">
        <v>35</v>
      </c>
      <c r="E34" s="39">
        <v>570000</v>
      </c>
      <c r="F34" s="48" t="s">
        <v>11</v>
      </c>
      <c r="G34" s="8" t="s">
        <v>184</v>
      </c>
      <c r="H34" s="8" t="s">
        <v>184</v>
      </c>
      <c r="I34" s="8" t="s">
        <v>184</v>
      </c>
      <c r="J34" s="7"/>
      <c r="K34" s="7"/>
      <c r="L34" s="43"/>
    </row>
    <row r="35" spans="1:12" s="5" customFormat="1" ht="30.95" customHeight="1">
      <c r="A35" s="48" t="s">
        <v>20</v>
      </c>
      <c r="B35" s="49" t="s">
        <v>18</v>
      </c>
      <c r="C35" s="39">
        <v>1</v>
      </c>
      <c r="D35" s="39" t="s">
        <v>35</v>
      </c>
      <c r="E35" s="39">
        <v>1250000</v>
      </c>
      <c r="F35" s="48" t="s">
        <v>11</v>
      </c>
      <c r="G35" s="8" t="s">
        <v>184</v>
      </c>
      <c r="H35" s="8" t="s">
        <v>184</v>
      </c>
      <c r="I35" s="8" t="s">
        <v>184</v>
      </c>
      <c r="J35" s="7"/>
      <c r="K35" s="7"/>
      <c r="L35" s="43"/>
    </row>
    <row r="36" spans="1:12" s="5" customFormat="1" ht="30.95" customHeight="1">
      <c r="A36" s="105" t="s">
        <v>168</v>
      </c>
      <c r="B36" s="52"/>
      <c r="C36" s="42"/>
      <c r="D36" s="42"/>
      <c r="E36" s="42">
        <f>SUBTOTAL(9,E33:E35)</f>
        <v>1933400</v>
      </c>
      <c r="F36" s="63"/>
      <c r="G36" s="76"/>
      <c r="H36" s="76"/>
      <c r="I36" s="76"/>
      <c r="J36" s="11"/>
      <c r="K36" s="42">
        <f>SUBTOTAL(9,K33:K35)</f>
        <v>0</v>
      </c>
      <c r="L36" s="42">
        <f>SUBTOTAL(9,L33:L35)</f>
        <v>0</v>
      </c>
    </row>
    <row r="37" spans="1:12" ht="30.95" customHeight="1">
      <c r="A37" s="48" t="s">
        <v>34</v>
      </c>
      <c r="B37" s="49"/>
      <c r="C37" s="39">
        <v>1</v>
      </c>
      <c r="D37" s="39" t="s">
        <v>51</v>
      </c>
      <c r="E37" s="39">
        <v>15540</v>
      </c>
      <c r="F37" s="48" t="s">
        <v>11</v>
      </c>
      <c r="G37" s="8" t="s">
        <v>184</v>
      </c>
      <c r="H37" s="8" t="s">
        <v>184</v>
      </c>
      <c r="I37" s="8" t="s">
        <v>184</v>
      </c>
      <c r="J37" s="6"/>
      <c r="K37" s="39"/>
      <c r="L37" s="39"/>
    </row>
    <row r="38" spans="1:12" ht="30.95" customHeight="1">
      <c r="A38" s="48" t="s">
        <v>10</v>
      </c>
      <c r="B38" s="49"/>
      <c r="C38" s="39">
        <v>1</v>
      </c>
      <c r="D38" s="39" t="s">
        <v>49</v>
      </c>
      <c r="E38" s="39">
        <v>113400</v>
      </c>
      <c r="F38" s="48" t="s">
        <v>11</v>
      </c>
      <c r="G38" s="8" t="s">
        <v>184</v>
      </c>
      <c r="H38" s="8" t="s">
        <v>184</v>
      </c>
      <c r="I38" s="8" t="s">
        <v>184</v>
      </c>
      <c r="J38" s="6"/>
      <c r="K38" s="39"/>
      <c r="L38" s="39"/>
    </row>
    <row r="39" spans="1:12" ht="30.95" customHeight="1">
      <c r="A39" s="48" t="s">
        <v>183</v>
      </c>
      <c r="B39" s="49"/>
      <c r="C39" s="39">
        <v>1</v>
      </c>
      <c r="D39" s="39" t="s">
        <v>49</v>
      </c>
      <c r="E39" s="39">
        <v>99960</v>
      </c>
      <c r="F39" s="48" t="s">
        <v>11</v>
      </c>
      <c r="G39" s="8" t="s">
        <v>184</v>
      </c>
      <c r="H39" s="8" t="s">
        <v>184</v>
      </c>
      <c r="I39" s="8" t="s">
        <v>184</v>
      </c>
      <c r="J39" s="6"/>
      <c r="K39" s="39"/>
      <c r="L39" s="39"/>
    </row>
    <row r="40" spans="1:12" ht="30.95" customHeight="1">
      <c r="A40" s="48" t="s">
        <v>183</v>
      </c>
      <c r="B40" s="49"/>
      <c r="C40" s="39">
        <v>4</v>
      </c>
      <c r="D40" s="39" t="s">
        <v>50</v>
      </c>
      <c r="E40" s="39">
        <v>89775</v>
      </c>
      <c r="F40" s="48" t="s">
        <v>11</v>
      </c>
      <c r="G40" s="8" t="s">
        <v>184</v>
      </c>
      <c r="H40" s="8" t="s">
        <v>184</v>
      </c>
      <c r="I40" s="8" t="s">
        <v>184</v>
      </c>
      <c r="J40" s="6"/>
      <c r="K40" s="39"/>
      <c r="L40" s="39"/>
    </row>
    <row r="41" spans="1:12" ht="30.95" customHeight="1">
      <c r="A41" s="48" t="s">
        <v>157</v>
      </c>
      <c r="B41" s="49"/>
      <c r="C41" s="39"/>
      <c r="D41" s="39"/>
      <c r="E41" s="39">
        <v>1100000</v>
      </c>
      <c r="F41" s="48" t="s">
        <v>11</v>
      </c>
      <c r="G41" s="8" t="s">
        <v>184</v>
      </c>
      <c r="H41" s="8" t="s">
        <v>184</v>
      </c>
      <c r="I41" s="8" t="s">
        <v>184</v>
      </c>
      <c r="J41" s="6" t="s">
        <v>158</v>
      </c>
      <c r="K41" s="39"/>
      <c r="L41" s="39"/>
    </row>
    <row r="42" spans="1:12" s="5" customFormat="1" ht="30.95" customHeight="1">
      <c r="A42" s="105" t="s">
        <v>167</v>
      </c>
      <c r="B42" s="52"/>
      <c r="C42" s="42"/>
      <c r="D42" s="42"/>
      <c r="E42" s="42">
        <f>SUBTOTAL(9,E37:E41)</f>
        <v>1418675</v>
      </c>
      <c r="F42" s="63"/>
      <c r="G42" s="76"/>
      <c r="H42" s="76"/>
      <c r="I42" s="76"/>
      <c r="J42" s="11"/>
      <c r="K42" s="42">
        <f>SUBTOTAL(9,K37:K41)</f>
        <v>0</v>
      </c>
      <c r="L42" s="42">
        <f>SUBTOTAL(9,L37:L41)</f>
        <v>0</v>
      </c>
    </row>
    <row r="43" spans="1:12" s="5" customFormat="1" ht="30.95" customHeight="1">
      <c r="A43" s="48" t="s">
        <v>46</v>
      </c>
      <c r="B43" s="49" t="s">
        <v>47</v>
      </c>
      <c r="C43" s="39">
        <v>1</v>
      </c>
      <c r="D43" s="39" t="s">
        <v>48</v>
      </c>
      <c r="E43" s="39">
        <v>13840</v>
      </c>
      <c r="F43" s="48" t="s">
        <v>11</v>
      </c>
      <c r="G43" s="8" t="s">
        <v>184</v>
      </c>
      <c r="H43" s="8" t="s">
        <v>184</v>
      </c>
      <c r="I43" s="8" t="s">
        <v>184</v>
      </c>
      <c r="J43" s="7"/>
      <c r="K43" s="7"/>
      <c r="L43" s="43"/>
    </row>
    <row r="44" spans="1:12" s="5" customFormat="1" ht="30.95" customHeight="1">
      <c r="A44" s="48" t="s">
        <v>45</v>
      </c>
      <c r="B44" s="49" t="s">
        <v>47</v>
      </c>
      <c r="C44" s="39">
        <v>1</v>
      </c>
      <c r="D44" s="39" t="s">
        <v>48</v>
      </c>
      <c r="E44" s="39">
        <v>231472</v>
      </c>
      <c r="F44" s="48" t="s">
        <v>11</v>
      </c>
      <c r="G44" s="8" t="s">
        <v>184</v>
      </c>
      <c r="H44" s="8" t="s">
        <v>184</v>
      </c>
      <c r="I44" s="8" t="s">
        <v>184</v>
      </c>
      <c r="J44" s="7"/>
      <c r="K44" s="7"/>
      <c r="L44" s="43"/>
    </row>
    <row r="45" spans="1:12" s="5" customFormat="1" ht="30.95" customHeight="1">
      <c r="A45" s="105" t="s">
        <v>166</v>
      </c>
      <c r="B45" s="52"/>
      <c r="C45" s="42"/>
      <c r="D45" s="42"/>
      <c r="E45" s="42">
        <f>SUBTOTAL(9,E43:E44)</f>
        <v>245312</v>
      </c>
      <c r="F45" s="63"/>
      <c r="G45" s="76"/>
      <c r="H45" s="76"/>
      <c r="I45" s="76"/>
      <c r="J45" s="11"/>
      <c r="K45" s="42">
        <f>SUBTOTAL(9,K43:K44)</f>
        <v>0</v>
      </c>
      <c r="L45" s="42">
        <f>SUBTOTAL(9,L43:L44)</f>
        <v>0</v>
      </c>
    </row>
    <row r="46" spans="1:12" s="5" customFormat="1" ht="30.95" customHeight="1">
      <c r="A46" s="48" t="s">
        <v>55</v>
      </c>
      <c r="B46" s="49" t="s">
        <v>58</v>
      </c>
      <c r="C46" s="39">
        <v>1</v>
      </c>
      <c r="D46" s="39" t="s">
        <v>48</v>
      </c>
      <c r="E46" s="39">
        <v>6920</v>
      </c>
      <c r="F46" s="58" t="s">
        <v>11</v>
      </c>
      <c r="G46" s="73" t="s">
        <v>184</v>
      </c>
      <c r="H46" s="73" t="s">
        <v>184</v>
      </c>
      <c r="I46" s="73" t="s">
        <v>179</v>
      </c>
      <c r="J46" s="7"/>
      <c r="K46" s="7"/>
      <c r="L46" s="43"/>
    </row>
    <row r="47" spans="1:12" s="5" customFormat="1" ht="30.95" customHeight="1">
      <c r="A47" s="48" t="s">
        <v>56</v>
      </c>
      <c r="B47" s="49"/>
      <c r="C47" s="39">
        <v>1</v>
      </c>
      <c r="D47" s="39" t="s">
        <v>48</v>
      </c>
      <c r="E47" s="39">
        <v>231472</v>
      </c>
      <c r="F47" s="58" t="s">
        <v>11</v>
      </c>
      <c r="G47" s="73" t="s">
        <v>184</v>
      </c>
      <c r="H47" s="73" t="s">
        <v>184</v>
      </c>
      <c r="I47" s="73" t="s">
        <v>179</v>
      </c>
      <c r="J47" s="7"/>
      <c r="K47" s="7"/>
      <c r="L47" s="43"/>
    </row>
    <row r="48" spans="1:12" s="5" customFormat="1" ht="30.95" customHeight="1">
      <c r="A48" s="48" t="s">
        <v>54</v>
      </c>
      <c r="B48" s="49" t="s">
        <v>57</v>
      </c>
      <c r="C48" s="39">
        <v>1</v>
      </c>
      <c r="D48" s="39" t="s">
        <v>48</v>
      </c>
      <c r="E48" s="39">
        <v>6920</v>
      </c>
      <c r="F48" s="58" t="s">
        <v>11</v>
      </c>
      <c r="G48" s="73" t="s">
        <v>184</v>
      </c>
      <c r="H48" s="73" t="s">
        <v>184</v>
      </c>
      <c r="I48" s="73" t="s">
        <v>185</v>
      </c>
      <c r="J48" s="7"/>
      <c r="K48" s="7"/>
      <c r="L48" s="43"/>
    </row>
    <row r="49" spans="1:12" s="5" customFormat="1" ht="30.95" customHeight="1">
      <c r="A49" s="105" t="s">
        <v>165</v>
      </c>
      <c r="B49" s="52"/>
      <c r="C49" s="42"/>
      <c r="D49" s="42"/>
      <c r="E49" s="42">
        <f>SUBTOTAL(9,E46:E48)</f>
        <v>245312</v>
      </c>
      <c r="F49" s="63"/>
      <c r="G49" s="76"/>
      <c r="H49" s="76"/>
      <c r="I49" s="76"/>
      <c r="J49" s="11"/>
      <c r="K49" s="42">
        <f>SUBTOTAL(9,K46:K48)</f>
        <v>0</v>
      </c>
      <c r="L49" s="42">
        <f>SUBTOTAL(9,L46:L48)</f>
        <v>0</v>
      </c>
    </row>
    <row r="50" spans="1:12" s="5" customFormat="1" ht="30.95" customHeight="1">
      <c r="A50" s="48" t="s">
        <v>21</v>
      </c>
      <c r="B50" s="49"/>
      <c r="C50" s="39">
        <v>1</v>
      </c>
      <c r="D50" s="39" t="s">
        <v>48</v>
      </c>
      <c r="E50" s="39">
        <v>7130</v>
      </c>
      <c r="F50" s="58" t="s">
        <v>22</v>
      </c>
      <c r="G50" s="73" t="s">
        <v>184</v>
      </c>
      <c r="H50" s="73" t="s">
        <v>184</v>
      </c>
      <c r="I50" s="8" t="s">
        <v>184</v>
      </c>
      <c r="J50" s="7"/>
      <c r="K50" s="7"/>
      <c r="L50" s="43"/>
    </row>
    <row r="51" spans="1:12" s="5" customFormat="1" ht="30.95" customHeight="1">
      <c r="A51" s="48" t="s">
        <v>23</v>
      </c>
      <c r="B51" s="49"/>
      <c r="C51" s="39">
        <v>1</v>
      </c>
      <c r="D51" s="39" t="s">
        <v>48</v>
      </c>
      <c r="E51" s="39">
        <v>6710</v>
      </c>
      <c r="F51" s="58" t="s">
        <v>24</v>
      </c>
      <c r="G51" s="73" t="s">
        <v>184</v>
      </c>
      <c r="H51" s="73" t="s">
        <v>184</v>
      </c>
      <c r="I51" s="8" t="s">
        <v>184</v>
      </c>
      <c r="J51" s="7"/>
      <c r="K51" s="7"/>
      <c r="L51" s="43"/>
    </row>
    <row r="52" spans="1:12" s="5" customFormat="1" ht="30.95" customHeight="1">
      <c r="A52" s="105" t="s">
        <v>164</v>
      </c>
      <c r="B52" s="52"/>
      <c r="C52" s="42"/>
      <c r="D52" s="42"/>
      <c r="E52" s="42">
        <f>SUBTOTAL(9,E50:E51)</f>
        <v>13840</v>
      </c>
      <c r="F52" s="63"/>
      <c r="G52" s="76"/>
      <c r="H52" s="76"/>
      <c r="I52" s="76"/>
      <c r="J52" s="11"/>
      <c r="K52" s="42">
        <f>SUBTOTAL(9,K50:K51)</f>
        <v>0</v>
      </c>
      <c r="L52" s="42">
        <f>SUBTOTAL(9,L50:L51)</f>
        <v>0</v>
      </c>
    </row>
    <row r="53" spans="1:12" s="5" customFormat="1" ht="30.95" customHeight="1">
      <c r="A53" s="48" t="s">
        <v>25</v>
      </c>
      <c r="B53" s="49"/>
      <c r="C53" s="39">
        <v>100</v>
      </c>
      <c r="D53" s="39" t="s">
        <v>59</v>
      </c>
      <c r="E53" s="39">
        <v>7130</v>
      </c>
      <c r="F53" s="58" t="s">
        <v>26</v>
      </c>
      <c r="G53" s="73" t="s">
        <v>184</v>
      </c>
      <c r="H53" s="73" t="s">
        <v>184</v>
      </c>
      <c r="I53" s="8" t="s">
        <v>184</v>
      </c>
      <c r="J53" s="7"/>
      <c r="K53" s="7"/>
      <c r="L53" s="43"/>
    </row>
    <row r="54" spans="1:12" s="5" customFormat="1" ht="30.95" customHeight="1">
      <c r="A54" s="48" t="s">
        <v>27</v>
      </c>
      <c r="B54" s="49"/>
      <c r="C54" s="39">
        <v>50</v>
      </c>
      <c r="D54" s="39" t="s">
        <v>59</v>
      </c>
      <c r="E54" s="39">
        <v>8520</v>
      </c>
      <c r="F54" s="58" t="s">
        <v>26</v>
      </c>
      <c r="G54" s="73" t="s">
        <v>184</v>
      </c>
      <c r="H54" s="73" t="s">
        <v>184</v>
      </c>
      <c r="I54" s="8" t="s">
        <v>184</v>
      </c>
      <c r="J54" s="7"/>
      <c r="K54" s="7"/>
      <c r="L54" s="43"/>
    </row>
    <row r="55" spans="1:12" s="5" customFormat="1" ht="30.95" customHeight="1">
      <c r="A55" s="105" t="s">
        <v>163</v>
      </c>
      <c r="B55" s="52"/>
      <c r="C55" s="42"/>
      <c r="D55" s="42"/>
      <c r="E55" s="42">
        <f>SUBTOTAL(9,E53:E54)</f>
        <v>15650</v>
      </c>
      <c r="F55" s="63"/>
      <c r="G55" s="76"/>
      <c r="H55" s="76"/>
      <c r="I55" s="76"/>
      <c r="J55" s="11"/>
      <c r="K55" s="42">
        <f>SUBTOTAL(9,K53:K54)</f>
        <v>0</v>
      </c>
      <c r="L55" s="42">
        <f>SUBTOTAL(9,L53:L54)</f>
        <v>0</v>
      </c>
    </row>
    <row r="56" spans="1:12" s="5" customFormat="1" ht="30.95" customHeight="1">
      <c r="A56" s="48" t="s">
        <v>73</v>
      </c>
      <c r="B56" s="49"/>
      <c r="C56" s="39">
        <v>15</v>
      </c>
      <c r="D56" s="39" t="s">
        <v>49</v>
      </c>
      <c r="E56" s="39">
        <v>1500</v>
      </c>
      <c r="F56" s="58" t="s">
        <v>71</v>
      </c>
      <c r="G56" s="73" t="s">
        <v>184</v>
      </c>
      <c r="H56" s="73" t="s">
        <v>184</v>
      </c>
      <c r="I56" s="8" t="s">
        <v>184</v>
      </c>
      <c r="J56" s="7" t="s">
        <v>131</v>
      </c>
      <c r="K56" s="7">
        <v>27</v>
      </c>
      <c r="L56" s="43"/>
    </row>
    <row r="57" spans="1:12" s="5" customFormat="1" ht="30.95" customHeight="1">
      <c r="A57" s="48" t="s">
        <v>66</v>
      </c>
      <c r="B57" s="49" t="s">
        <v>67</v>
      </c>
      <c r="C57" s="39">
        <v>1</v>
      </c>
      <c r="D57" s="39" t="s">
        <v>48</v>
      </c>
      <c r="E57" s="39">
        <v>2000</v>
      </c>
      <c r="F57" s="58" t="s">
        <v>72</v>
      </c>
      <c r="G57" s="73" t="s">
        <v>184</v>
      </c>
      <c r="H57" s="73" t="s">
        <v>184</v>
      </c>
      <c r="I57" s="73" t="s">
        <v>184</v>
      </c>
      <c r="J57" s="7"/>
      <c r="K57" s="7"/>
      <c r="L57" s="43"/>
    </row>
    <row r="58" spans="1:12" s="5" customFormat="1" ht="30.95" customHeight="1">
      <c r="A58" s="48" t="s">
        <v>66</v>
      </c>
      <c r="B58" s="49" t="s">
        <v>67</v>
      </c>
      <c r="C58" s="39">
        <v>1</v>
      </c>
      <c r="D58" s="39" t="s">
        <v>48</v>
      </c>
      <c r="E58" s="39">
        <v>3500</v>
      </c>
      <c r="F58" s="58" t="s">
        <v>72</v>
      </c>
      <c r="G58" s="73" t="s">
        <v>184</v>
      </c>
      <c r="H58" s="73" t="s">
        <v>184</v>
      </c>
      <c r="I58" s="73" t="s">
        <v>184</v>
      </c>
      <c r="J58" s="7"/>
      <c r="K58" s="7"/>
      <c r="L58" s="43"/>
    </row>
    <row r="59" spans="1:12" s="5" customFormat="1" ht="30.95" customHeight="1">
      <c r="A59" s="105" t="s">
        <v>162</v>
      </c>
      <c r="B59" s="52"/>
      <c r="C59" s="42"/>
      <c r="D59" s="42"/>
      <c r="E59" s="42">
        <f>SUBTOTAL(9,E56:E58)</f>
        <v>7000</v>
      </c>
      <c r="F59" s="63"/>
      <c r="G59" s="76"/>
      <c r="H59" s="76"/>
      <c r="I59" s="76"/>
      <c r="J59" s="11"/>
      <c r="K59" s="42">
        <f>SUBTOTAL(9,K56:K58)</f>
        <v>27</v>
      </c>
      <c r="L59" s="42">
        <f>SUBTOTAL(9,L56:L58)</f>
        <v>0</v>
      </c>
    </row>
    <row r="60" spans="1:12" s="5" customFormat="1" ht="30.95" customHeight="1">
      <c r="A60" s="48" t="s">
        <v>119</v>
      </c>
      <c r="B60" s="49"/>
      <c r="C60" s="39"/>
      <c r="D60" s="39"/>
      <c r="E60" s="39">
        <v>1500</v>
      </c>
      <c r="F60" s="58"/>
      <c r="G60" s="73" t="s">
        <v>184</v>
      </c>
      <c r="H60" s="73" t="s">
        <v>184</v>
      </c>
      <c r="I60" s="8" t="s">
        <v>184</v>
      </c>
      <c r="J60" s="7"/>
      <c r="K60" s="7"/>
      <c r="L60" s="43"/>
    </row>
    <row r="61" spans="1:12" s="5" customFormat="1" ht="30.95" customHeight="1">
      <c r="A61" s="48" t="s">
        <v>75</v>
      </c>
      <c r="B61" s="49"/>
      <c r="C61" s="39"/>
      <c r="D61" s="39"/>
      <c r="E61" s="39">
        <v>2000</v>
      </c>
      <c r="F61" s="49"/>
      <c r="G61" s="73" t="s">
        <v>184</v>
      </c>
      <c r="H61" s="73" t="s">
        <v>184</v>
      </c>
      <c r="I61" s="8" t="s">
        <v>184</v>
      </c>
      <c r="J61" s="7"/>
      <c r="K61" s="7"/>
      <c r="L61" s="43"/>
    </row>
    <row r="62" spans="1:12" s="5" customFormat="1" ht="30.95" customHeight="1">
      <c r="A62" s="48" t="s">
        <v>74</v>
      </c>
      <c r="B62" s="49"/>
      <c r="C62" s="39"/>
      <c r="D62" s="39"/>
      <c r="E62" s="39">
        <v>3500</v>
      </c>
      <c r="F62" s="49"/>
      <c r="G62" s="73" t="s">
        <v>184</v>
      </c>
      <c r="H62" s="73" t="s">
        <v>184</v>
      </c>
      <c r="I62" s="8" t="s">
        <v>184</v>
      </c>
      <c r="J62" s="7"/>
      <c r="K62" s="7"/>
      <c r="L62" s="43"/>
    </row>
    <row r="63" spans="1:12" s="5" customFormat="1" ht="30.95" customHeight="1">
      <c r="A63" s="105" t="s">
        <v>161</v>
      </c>
      <c r="B63" s="52"/>
      <c r="C63" s="42"/>
      <c r="D63" s="42"/>
      <c r="E63" s="42">
        <f>SUBTOTAL(9,E60:E62)</f>
        <v>7000</v>
      </c>
      <c r="F63" s="63"/>
      <c r="G63" s="76"/>
      <c r="H63" s="76"/>
      <c r="I63" s="76"/>
      <c r="J63" s="11"/>
      <c r="K63" s="42">
        <f>SUBTOTAL(9,K60:K62)</f>
        <v>0</v>
      </c>
      <c r="L63" s="42">
        <f>SUBTOTAL(9,L60:L62)</f>
        <v>0</v>
      </c>
    </row>
    <row r="64" spans="1:12" s="5" customFormat="1" ht="30.95" customHeight="1">
      <c r="A64" s="48" t="s">
        <v>187</v>
      </c>
      <c r="B64" s="49"/>
      <c r="C64" s="39"/>
      <c r="D64" s="39"/>
      <c r="E64" s="39">
        <f>【参考】人件費等内訳!P10</f>
        <v>81600</v>
      </c>
      <c r="F64" s="58" t="s">
        <v>196</v>
      </c>
      <c r="G64" s="73" t="s">
        <v>106</v>
      </c>
      <c r="H64" s="73" t="s">
        <v>106</v>
      </c>
      <c r="I64" s="73">
        <v>43968</v>
      </c>
      <c r="J64" s="7"/>
      <c r="K64" s="120"/>
      <c r="L64" s="43">
        <f>【参考】人件費等内訳!Q10</f>
        <v>80500</v>
      </c>
    </row>
    <row r="65" spans="1:12" s="5" customFormat="1" ht="30.95" customHeight="1">
      <c r="A65" s="48" t="s">
        <v>188</v>
      </c>
      <c r="B65" s="49"/>
      <c r="C65" s="39"/>
      <c r="D65" s="39"/>
      <c r="E65" s="39">
        <f>【参考】人件費等内訳!P11</f>
        <v>161200</v>
      </c>
      <c r="F65" s="58" t="s">
        <v>196</v>
      </c>
      <c r="G65" s="73" t="s">
        <v>106</v>
      </c>
      <c r="H65" s="73" t="s">
        <v>106</v>
      </c>
      <c r="I65" s="73">
        <v>43999</v>
      </c>
      <c r="J65" s="7"/>
      <c r="K65" s="120"/>
      <c r="L65" s="43">
        <f>【参考】人件費等内訳!Q11</f>
        <v>159000</v>
      </c>
    </row>
    <row r="66" spans="1:12" s="5" customFormat="1" ht="30.95" customHeight="1">
      <c r="A66" s="48" t="s">
        <v>189</v>
      </c>
      <c r="B66" s="49"/>
      <c r="C66" s="39"/>
      <c r="D66" s="39"/>
      <c r="E66" s="39">
        <f>【参考】人件費等内訳!P12</f>
        <v>81600</v>
      </c>
      <c r="F66" s="58" t="s">
        <v>196</v>
      </c>
      <c r="G66" s="73" t="s">
        <v>106</v>
      </c>
      <c r="H66" s="73" t="s">
        <v>106</v>
      </c>
      <c r="I66" s="73">
        <v>44029</v>
      </c>
      <c r="J66" s="7"/>
      <c r="K66" s="120"/>
      <c r="L66" s="43">
        <f>【参考】人件費等内訳!Q12</f>
        <v>80500</v>
      </c>
    </row>
    <row r="67" spans="1:12" s="5" customFormat="1" ht="30.95" customHeight="1">
      <c r="A67" s="48" t="s">
        <v>190</v>
      </c>
      <c r="B67" s="49"/>
      <c r="C67" s="39"/>
      <c r="D67" s="39"/>
      <c r="E67" s="39">
        <f>【参考】人件費等内訳!P13</f>
        <v>81600</v>
      </c>
      <c r="F67" s="58" t="s">
        <v>196</v>
      </c>
      <c r="G67" s="73" t="s">
        <v>106</v>
      </c>
      <c r="H67" s="73" t="s">
        <v>106</v>
      </c>
      <c r="I67" s="73">
        <v>44060</v>
      </c>
      <c r="J67" s="7"/>
      <c r="K67" s="120"/>
      <c r="L67" s="43">
        <f>【参考】人件費等内訳!Q13</f>
        <v>80500</v>
      </c>
    </row>
    <row r="68" spans="1:12" s="5" customFormat="1" ht="30.95" customHeight="1">
      <c r="A68" s="48" t="s">
        <v>191</v>
      </c>
      <c r="B68" s="49"/>
      <c r="C68" s="39"/>
      <c r="D68" s="39"/>
      <c r="E68" s="39">
        <f>【参考】人件費等内訳!P14</f>
        <v>81600</v>
      </c>
      <c r="F68" s="58" t="s">
        <v>196</v>
      </c>
      <c r="G68" s="73" t="s">
        <v>106</v>
      </c>
      <c r="H68" s="73" t="s">
        <v>106</v>
      </c>
      <c r="I68" s="73">
        <v>44091</v>
      </c>
      <c r="J68" s="7"/>
      <c r="K68" s="120"/>
      <c r="L68" s="43">
        <f>【参考】人件費等内訳!Q14</f>
        <v>80500</v>
      </c>
    </row>
    <row r="69" spans="1:12" s="5" customFormat="1" ht="30.95" customHeight="1">
      <c r="A69" s="48" t="s">
        <v>192</v>
      </c>
      <c r="B69" s="49"/>
      <c r="C69" s="39"/>
      <c r="D69" s="39"/>
      <c r="E69" s="39">
        <f>【参考】人件費等内訳!P15</f>
        <v>81600</v>
      </c>
      <c r="F69" s="58" t="s">
        <v>196</v>
      </c>
      <c r="G69" s="73" t="s">
        <v>106</v>
      </c>
      <c r="H69" s="73" t="s">
        <v>106</v>
      </c>
      <c r="I69" s="73">
        <v>44121</v>
      </c>
      <c r="J69" s="7"/>
      <c r="K69" s="120"/>
      <c r="L69" s="43">
        <f>【参考】人件費等内訳!Q15</f>
        <v>80500</v>
      </c>
    </row>
    <row r="70" spans="1:12" s="5" customFormat="1" ht="30.95" customHeight="1">
      <c r="A70" s="48" t="s">
        <v>193</v>
      </c>
      <c r="B70" s="49"/>
      <c r="C70" s="39"/>
      <c r="D70" s="39"/>
      <c r="E70" s="39">
        <f>【参考】人件費等内訳!P16</f>
        <v>81600</v>
      </c>
      <c r="F70" s="58" t="s">
        <v>196</v>
      </c>
      <c r="G70" s="73" t="s">
        <v>106</v>
      </c>
      <c r="H70" s="73" t="s">
        <v>106</v>
      </c>
      <c r="I70" s="73">
        <v>44152</v>
      </c>
      <c r="J70" s="7"/>
      <c r="K70" s="7"/>
      <c r="L70" s="43">
        <f>【参考】人件費等内訳!Q16</f>
        <v>80500</v>
      </c>
    </row>
    <row r="71" spans="1:12" s="5" customFormat="1" ht="30.95" customHeight="1">
      <c r="A71" s="48" t="s">
        <v>194</v>
      </c>
      <c r="B71" s="49"/>
      <c r="C71" s="39"/>
      <c r="D71" s="39"/>
      <c r="E71" s="39">
        <f>【参考】人件費等内訳!P17</f>
        <v>161200</v>
      </c>
      <c r="F71" s="58" t="s">
        <v>196</v>
      </c>
      <c r="G71" s="73" t="s">
        <v>106</v>
      </c>
      <c r="H71" s="73" t="s">
        <v>106</v>
      </c>
      <c r="I71" s="73">
        <v>44182</v>
      </c>
      <c r="J71" s="7"/>
      <c r="K71" s="7"/>
      <c r="L71" s="43">
        <f>【参考】人件費等内訳!Q17</f>
        <v>159000</v>
      </c>
    </row>
    <row r="72" spans="1:12" s="5" customFormat="1" ht="30.95" customHeight="1">
      <c r="A72" s="48" t="s">
        <v>195</v>
      </c>
      <c r="B72" s="49"/>
      <c r="C72" s="39"/>
      <c r="D72" s="39"/>
      <c r="E72" s="39">
        <f>【参考】人件費等内訳!P18</f>
        <v>81600</v>
      </c>
      <c r="F72" s="58" t="s">
        <v>196</v>
      </c>
      <c r="G72" s="73" t="s">
        <v>106</v>
      </c>
      <c r="H72" s="73" t="s">
        <v>106</v>
      </c>
      <c r="I72" s="73">
        <v>44213</v>
      </c>
      <c r="J72" s="7"/>
      <c r="K72" s="7"/>
      <c r="L72" s="43">
        <f>【参考】人件費等内訳!Q18</f>
        <v>80500</v>
      </c>
    </row>
    <row r="73" spans="1:12" s="5" customFormat="1" ht="30.95" customHeight="1">
      <c r="A73" s="48" t="s">
        <v>68</v>
      </c>
      <c r="B73" s="49"/>
      <c r="C73" s="39"/>
      <c r="D73" s="39"/>
      <c r="E73" s="39">
        <f>【参考】人件費等内訳!P19</f>
        <v>81600</v>
      </c>
      <c r="F73" s="58" t="s">
        <v>196</v>
      </c>
      <c r="G73" s="73" t="s">
        <v>106</v>
      </c>
      <c r="H73" s="73" t="s">
        <v>106</v>
      </c>
      <c r="I73" s="73">
        <v>44244</v>
      </c>
      <c r="J73" s="7"/>
      <c r="K73" s="7"/>
      <c r="L73" s="43">
        <f>【参考】人件費等内訳!Q19</f>
        <v>80500</v>
      </c>
    </row>
    <row r="74" spans="1:12" s="5" customFormat="1" ht="30.95" customHeight="1">
      <c r="A74" s="48" t="s">
        <v>69</v>
      </c>
      <c r="B74" s="49"/>
      <c r="C74" s="39"/>
      <c r="D74" s="39"/>
      <c r="E74" s="39">
        <f>【参考】人件費等内訳!P20</f>
        <v>81600</v>
      </c>
      <c r="F74" s="58" t="s">
        <v>196</v>
      </c>
      <c r="G74" s="73" t="s">
        <v>106</v>
      </c>
      <c r="H74" s="73" t="s">
        <v>106</v>
      </c>
      <c r="I74" s="73">
        <v>44272</v>
      </c>
      <c r="J74" s="7"/>
      <c r="K74" s="7"/>
      <c r="L74" s="43">
        <f>【参考】人件費等内訳!Q20</f>
        <v>80500</v>
      </c>
    </row>
    <row r="75" spans="1:12" s="5" customFormat="1" ht="30.95" customHeight="1">
      <c r="A75" s="48" t="s">
        <v>70</v>
      </c>
      <c r="B75" s="49"/>
      <c r="C75" s="39"/>
      <c r="D75" s="39"/>
      <c r="E75" s="39">
        <f>【参考】人件費等内訳!P21</f>
        <v>81600</v>
      </c>
      <c r="F75" s="58" t="s">
        <v>196</v>
      </c>
      <c r="G75" s="73" t="s">
        <v>106</v>
      </c>
      <c r="H75" s="73" t="s">
        <v>106</v>
      </c>
      <c r="I75" s="73">
        <v>44303</v>
      </c>
      <c r="J75" s="7"/>
      <c r="K75" s="7"/>
      <c r="L75" s="43">
        <f>【参考】人件費等内訳!Q21</f>
        <v>80500</v>
      </c>
    </row>
    <row r="76" spans="1:12" s="5" customFormat="1" ht="30.95" customHeight="1">
      <c r="A76" s="105" t="s">
        <v>159</v>
      </c>
      <c r="B76" s="52"/>
      <c r="C76" s="42"/>
      <c r="D76" s="42"/>
      <c r="E76" s="42">
        <f>SUBTOTAL(9,E64:E75)</f>
        <v>1138400</v>
      </c>
      <c r="F76" s="63"/>
      <c r="G76" s="76"/>
      <c r="H76" s="76"/>
      <c r="I76" s="76"/>
      <c r="J76" s="11"/>
      <c r="K76" s="42">
        <f>SUBTOTAL(9,K64:K75)</f>
        <v>0</v>
      </c>
      <c r="L76" s="42">
        <f>SUBTOTAL(9,L64:L75)</f>
        <v>1123000</v>
      </c>
    </row>
    <row r="77" spans="1:12" s="5" customFormat="1" ht="30.95" customHeight="1">
      <c r="A77" s="106" t="s">
        <v>160</v>
      </c>
      <c r="B77" s="50"/>
      <c r="C77" s="40"/>
      <c r="D77" s="40"/>
      <c r="E77" s="40">
        <f>SUBTOTAL(9,E33:E76)</f>
        <v>5024589</v>
      </c>
      <c r="F77" s="61"/>
      <c r="G77" s="74"/>
      <c r="H77" s="74"/>
      <c r="I77" s="74"/>
      <c r="J77" s="10"/>
      <c r="K77" s="40">
        <f>SUBTOTAL(9,K33:K76)</f>
        <v>27</v>
      </c>
      <c r="L77" s="40">
        <f>SUBTOTAL(9,L33:L76)</f>
        <v>1123000</v>
      </c>
    </row>
    <row r="78" spans="1:12" s="5" customFormat="1" ht="30.95" customHeight="1">
      <c r="A78" s="53" t="s">
        <v>12</v>
      </c>
      <c r="B78" s="54"/>
      <c r="C78" s="44"/>
      <c r="D78" s="44"/>
      <c r="E78" s="44">
        <f>SUBTOTAL(9,E16:E77)</f>
        <v>5947589</v>
      </c>
      <c r="F78" s="57"/>
      <c r="G78" s="78"/>
      <c r="H78" s="78"/>
      <c r="I78" s="78"/>
      <c r="J78" s="14"/>
      <c r="K78" s="44">
        <f>SUBTOTAL(9,K16:K77)</f>
        <v>27</v>
      </c>
      <c r="L78" s="44">
        <f>SUBTOTAL(9,L16:L77)</f>
        <v>1995080</v>
      </c>
    </row>
    <row r="79" spans="1:12" s="5" customFormat="1" ht="30.95" customHeight="1">
      <c r="A79" s="55" t="s">
        <v>105</v>
      </c>
      <c r="B79" s="56"/>
      <c r="C79" s="43"/>
      <c r="D79" s="43"/>
      <c r="E79" s="43">
        <v>43612</v>
      </c>
      <c r="F79" s="55"/>
      <c r="G79" s="77" t="s">
        <v>107</v>
      </c>
      <c r="H79" s="73" t="s">
        <v>186</v>
      </c>
      <c r="I79" s="73" t="s">
        <v>179</v>
      </c>
      <c r="J79" s="13"/>
      <c r="K79" s="13"/>
      <c r="L79" s="43"/>
    </row>
    <row r="80" spans="1:12" s="5" customFormat="1" ht="30.95" customHeight="1">
      <c r="A80" s="55" t="s">
        <v>104</v>
      </c>
      <c r="B80" s="56"/>
      <c r="C80" s="43"/>
      <c r="D80" s="43"/>
      <c r="E80" s="43">
        <v>42033</v>
      </c>
      <c r="F80" s="55"/>
      <c r="G80" s="77" t="s">
        <v>106</v>
      </c>
      <c r="H80" s="73" t="s">
        <v>186</v>
      </c>
      <c r="I80" s="73" t="s">
        <v>179</v>
      </c>
      <c r="J80" s="13"/>
      <c r="K80" s="13"/>
      <c r="L80" s="43"/>
    </row>
    <row r="81" spans="1:12" s="5" customFormat="1" ht="30.95" customHeight="1">
      <c r="A81" s="55" t="s">
        <v>103</v>
      </c>
      <c r="B81" s="56"/>
      <c r="C81" s="43"/>
      <c r="D81" s="43"/>
      <c r="E81" s="43">
        <v>1598</v>
      </c>
      <c r="F81" s="55"/>
      <c r="G81" s="77" t="s">
        <v>106</v>
      </c>
      <c r="H81" s="73" t="s">
        <v>186</v>
      </c>
      <c r="I81" s="73" t="s">
        <v>179</v>
      </c>
      <c r="J81" s="13"/>
      <c r="K81" s="13"/>
      <c r="L81" s="43"/>
    </row>
    <row r="82" spans="1:12" s="5" customFormat="1" ht="30.95" customHeight="1">
      <c r="A82" s="55" t="s">
        <v>102</v>
      </c>
      <c r="B82" s="56"/>
      <c r="C82" s="43"/>
      <c r="D82" s="43"/>
      <c r="E82" s="43">
        <v>2297</v>
      </c>
      <c r="F82" s="55"/>
      <c r="G82" s="77" t="s">
        <v>106</v>
      </c>
      <c r="H82" s="73" t="s">
        <v>186</v>
      </c>
      <c r="I82" s="73" t="s">
        <v>179</v>
      </c>
      <c r="J82" s="13"/>
      <c r="K82" s="13"/>
      <c r="L82" s="43"/>
    </row>
    <row r="83" spans="1:12" s="5" customFormat="1" ht="30.95" customHeight="1">
      <c r="A83" s="55" t="s">
        <v>101</v>
      </c>
      <c r="B83" s="56"/>
      <c r="C83" s="43"/>
      <c r="D83" s="43"/>
      <c r="E83" s="43">
        <v>41144</v>
      </c>
      <c r="F83" s="55"/>
      <c r="G83" s="77" t="s">
        <v>106</v>
      </c>
      <c r="H83" s="73" t="s">
        <v>186</v>
      </c>
      <c r="I83" s="73" t="s">
        <v>185</v>
      </c>
      <c r="J83" s="13"/>
      <c r="K83" s="13"/>
      <c r="L83" s="43"/>
    </row>
    <row r="84" spans="1:12" s="5" customFormat="1" ht="30.95" customHeight="1">
      <c r="A84" s="55" t="s">
        <v>99</v>
      </c>
      <c r="B84" s="56"/>
      <c r="C84" s="43"/>
      <c r="D84" s="43"/>
      <c r="E84" s="43">
        <v>32989</v>
      </c>
      <c r="F84" s="55"/>
      <c r="G84" s="77" t="s">
        <v>106</v>
      </c>
      <c r="H84" s="73" t="s">
        <v>186</v>
      </c>
      <c r="I84" s="73" t="s">
        <v>179</v>
      </c>
      <c r="J84" s="13"/>
      <c r="K84" s="13"/>
      <c r="L84" s="43"/>
    </row>
    <row r="85" spans="1:12" s="5" customFormat="1" ht="30.95" customHeight="1">
      <c r="A85" s="55" t="s">
        <v>100</v>
      </c>
      <c r="B85" s="56"/>
      <c r="C85" s="43"/>
      <c r="D85" s="43"/>
      <c r="E85" s="43">
        <v>1104</v>
      </c>
      <c r="F85" s="55"/>
      <c r="G85" s="77" t="s">
        <v>106</v>
      </c>
      <c r="H85" s="73" t="s">
        <v>186</v>
      </c>
      <c r="I85" s="73" t="s">
        <v>179</v>
      </c>
      <c r="J85" s="13"/>
      <c r="K85" s="13"/>
      <c r="L85" s="43"/>
    </row>
    <row r="86" spans="1:12" s="5" customFormat="1" ht="30.95" customHeight="1">
      <c r="A86" s="55" t="s">
        <v>96</v>
      </c>
      <c r="B86" s="56" t="s">
        <v>52</v>
      </c>
      <c r="C86" s="43"/>
      <c r="D86" s="43"/>
      <c r="E86" s="43">
        <f>【参考】人件費等内訳!P24</f>
        <v>97500</v>
      </c>
      <c r="F86" s="55"/>
      <c r="G86" s="77" t="s">
        <v>106</v>
      </c>
      <c r="H86" s="77" t="s">
        <v>106</v>
      </c>
      <c r="I86" s="8" t="s">
        <v>106</v>
      </c>
      <c r="J86" s="13"/>
      <c r="K86" s="13"/>
      <c r="L86" s="43">
        <f>【参考】人件費等内訳!Q24</f>
        <v>95900</v>
      </c>
    </row>
    <row r="87" spans="1:12" s="5" customFormat="1" ht="30.95" customHeight="1">
      <c r="A87" s="57" t="s">
        <v>126</v>
      </c>
      <c r="B87" s="54"/>
      <c r="C87" s="44"/>
      <c r="D87" s="44"/>
      <c r="E87" s="44">
        <f>SUBTOTAL(9,E79:E86)</f>
        <v>262277</v>
      </c>
      <c r="F87" s="57"/>
      <c r="G87" s="78"/>
      <c r="H87" s="78"/>
      <c r="I87" s="78"/>
      <c r="J87" s="14"/>
      <c r="K87" s="44">
        <f>SUBTOTAL(9,K79:K86)</f>
        <v>0</v>
      </c>
      <c r="L87" s="44">
        <f>SUBTOTAL(9,L79:L86)</f>
        <v>95900</v>
      </c>
    </row>
    <row r="88" spans="1:12" s="5" customFormat="1" ht="30.95" customHeight="1">
      <c r="A88" s="53" t="s">
        <v>110</v>
      </c>
      <c r="B88" s="54"/>
      <c r="C88" s="44"/>
      <c r="D88" s="44"/>
      <c r="E88" s="44">
        <f>E100</f>
        <v>209125</v>
      </c>
      <c r="F88" s="57"/>
      <c r="G88" s="78"/>
      <c r="H88" s="78"/>
      <c r="I88" s="78"/>
      <c r="J88" s="14"/>
      <c r="K88" s="117" t="s">
        <v>182</v>
      </c>
      <c r="L88" s="117" t="s">
        <v>182</v>
      </c>
    </row>
    <row r="89" spans="1:12" s="5" customFormat="1" ht="30.95" customHeight="1">
      <c r="A89" s="59" t="s">
        <v>13</v>
      </c>
      <c r="B89" s="60"/>
      <c r="C89" s="45"/>
      <c r="D89" s="45"/>
      <c r="E89" s="45">
        <f>SUBTOTAL(9,E16:E88)</f>
        <v>6418991</v>
      </c>
      <c r="F89" s="64"/>
      <c r="G89" s="16"/>
      <c r="H89" s="16"/>
      <c r="I89" s="16"/>
      <c r="J89" s="15"/>
      <c r="K89" s="45">
        <f>SUBTOTAL(9,K16:K88)</f>
        <v>27</v>
      </c>
      <c r="L89" s="45">
        <f>SUBTOTAL(9,L16:L88)</f>
        <v>2090980</v>
      </c>
    </row>
    <row r="90" spans="1:12" s="5" customFormat="1">
      <c r="A90" s="1"/>
      <c r="B90" s="17"/>
      <c r="C90" s="17"/>
      <c r="D90" s="17"/>
      <c r="E90" s="17"/>
      <c r="F90" s="1"/>
      <c r="G90" s="4"/>
      <c r="H90" s="4"/>
      <c r="I90" s="4"/>
      <c r="J90" s="1"/>
      <c r="L90" s="17"/>
    </row>
    <row r="91" spans="1:12" s="5" customFormat="1" ht="13.5" customHeight="1">
      <c r="A91" s="1"/>
      <c r="B91" s="20"/>
      <c r="C91" s="135" t="s">
        <v>120</v>
      </c>
      <c r="D91" s="136"/>
      <c r="E91" s="136"/>
      <c r="F91" s="88" t="s">
        <v>109</v>
      </c>
      <c r="G91" s="37"/>
      <c r="H91" s="37"/>
      <c r="I91" s="37"/>
      <c r="J91" s="37"/>
    </row>
    <row r="92" spans="1:12" s="5" customFormat="1" ht="13.5" customHeight="1">
      <c r="A92" s="1"/>
      <c r="B92" s="18"/>
      <c r="C92" s="132" t="s">
        <v>127</v>
      </c>
      <c r="D92" s="126"/>
      <c r="E92" s="12">
        <f>L17</f>
        <v>616080</v>
      </c>
      <c r="F92" s="88" t="s">
        <v>108</v>
      </c>
      <c r="G92" s="38"/>
      <c r="H92" s="38"/>
      <c r="I92" s="38"/>
      <c r="J92" s="38"/>
    </row>
    <row r="93" spans="1:12" s="5" customFormat="1" ht="13.5" customHeight="1">
      <c r="A93" s="1"/>
      <c r="B93" s="18"/>
      <c r="C93" s="132" t="s">
        <v>197</v>
      </c>
      <c r="D93" s="126"/>
      <c r="E93" s="12">
        <f>L21</f>
        <v>6000</v>
      </c>
      <c r="F93" s="88"/>
      <c r="G93" s="90"/>
      <c r="H93" s="90"/>
      <c r="I93" s="90"/>
      <c r="J93" s="90"/>
    </row>
    <row r="94" spans="1:12">
      <c r="B94" s="18"/>
      <c r="C94" s="132" t="s">
        <v>128</v>
      </c>
      <c r="D94" s="126"/>
      <c r="E94" s="12">
        <f>L76</f>
        <v>1123000</v>
      </c>
      <c r="F94" s="36"/>
      <c r="G94" s="37"/>
      <c r="H94" s="37"/>
      <c r="I94" s="37"/>
      <c r="J94" s="37"/>
      <c r="L94" s="5"/>
    </row>
    <row r="95" spans="1:12">
      <c r="B95" s="18"/>
      <c r="C95" s="126" t="s">
        <v>129</v>
      </c>
      <c r="D95" s="126"/>
      <c r="E95" s="12">
        <f>L28</f>
        <v>250000</v>
      </c>
      <c r="L95" s="5"/>
    </row>
    <row r="96" spans="1:12">
      <c r="B96" s="18"/>
      <c r="C96" s="126" t="s">
        <v>130</v>
      </c>
      <c r="D96" s="126"/>
      <c r="E96" s="12">
        <f>L87</f>
        <v>95900</v>
      </c>
      <c r="L96" s="5"/>
    </row>
    <row r="97" spans="2:12">
      <c r="B97" s="18"/>
      <c r="C97" s="127" t="s">
        <v>14</v>
      </c>
      <c r="D97" s="127"/>
      <c r="E97" s="9">
        <f>SUBTOTAL(9,E92:E96)</f>
        <v>2090980</v>
      </c>
      <c r="L97" s="5"/>
    </row>
    <row r="98" spans="2:12">
      <c r="B98" s="18"/>
      <c r="C98" s="128" t="s">
        <v>176</v>
      </c>
      <c r="D98" s="129"/>
      <c r="E98" s="9">
        <f>ROUNDDOWN(E97*0.1,0)</f>
        <v>209098</v>
      </c>
      <c r="L98" s="5"/>
    </row>
    <row r="99" spans="2:12">
      <c r="B99" s="18"/>
      <c r="C99" s="128" t="s">
        <v>177</v>
      </c>
      <c r="D99" s="129"/>
      <c r="E99" s="9">
        <f>K89</f>
        <v>27</v>
      </c>
      <c r="L99" s="5"/>
    </row>
    <row r="100" spans="2:12">
      <c r="B100" s="18"/>
      <c r="C100" s="133" t="s">
        <v>232</v>
      </c>
      <c r="D100" s="134"/>
      <c r="E100" s="125">
        <f>SUM(E98:E99)</f>
        <v>209125</v>
      </c>
      <c r="L100" s="5"/>
    </row>
    <row r="101" spans="2:12">
      <c r="L101" s="5"/>
    </row>
  </sheetData>
  <mergeCells count="10">
    <mergeCell ref="C96:D96"/>
    <mergeCell ref="C100:D100"/>
    <mergeCell ref="C91:E91"/>
    <mergeCell ref="C92:D92"/>
    <mergeCell ref="C94:D94"/>
    <mergeCell ref="C95:D95"/>
    <mergeCell ref="C97:D97"/>
    <mergeCell ref="C99:D99"/>
    <mergeCell ref="C98:D98"/>
    <mergeCell ref="C93:D93"/>
  </mergeCells>
  <phoneticPr fontId="2"/>
  <dataValidations disablePrompts="1" count="2">
    <dataValidation type="list" allowBlank="1" sqref="F8" xr:uid="{00000000-0002-0000-0100-000000000000}">
      <formula1>#REF!</formula1>
    </dataValidation>
    <dataValidation type="list" allowBlank="1" sqref="L8" xr:uid="{00000000-0002-0000-0100-000001000000}">
      <formula1>#REF!</formula1>
    </dataValidation>
  </dataValidations>
  <printOptions horizontalCentered="1"/>
  <pageMargins left="0.59055118110236227" right="0.59055118110236227" top="0.39370078740157483" bottom="0.39370078740157483" header="0.51181102362204722" footer="0.19685039370078741"/>
  <pageSetup paperSize="9" scale="60" fitToHeight="0" orientation="portrait" cellComments="asDisplayed" horizontalDpi="300" verticalDpi="300" r:id="rId1"/>
  <headerFooter alignWithMargins="0">
    <oddFooter>&amp;R&amp;P　／　&amp;N</oddFooter>
  </headerFooter>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7"/>
  <sheetViews>
    <sheetView view="pageBreakPreview" zoomScaleNormal="100" zoomScaleSheetLayoutView="100" workbookViewId="0">
      <selection activeCell="A6" sqref="A6"/>
    </sheetView>
  </sheetViews>
  <sheetFormatPr defaultRowHeight="13.5"/>
  <cols>
    <col min="1" max="2" width="8.625" customWidth="1"/>
    <col min="3" max="3" width="10.25" bestFit="1" customWidth="1"/>
    <col min="4" max="17" width="8.625" customWidth="1"/>
    <col min="18" max="18" width="11.75" customWidth="1"/>
    <col min="19" max="19" width="8.625" customWidth="1"/>
  </cols>
  <sheetData>
    <row r="1" spans="1:19" ht="17.25">
      <c r="A1" s="103" t="s">
        <v>113</v>
      </c>
      <c r="B1" s="21"/>
      <c r="C1" s="21"/>
      <c r="D1" s="21"/>
      <c r="E1" s="21"/>
      <c r="F1" s="21"/>
      <c r="G1" s="21"/>
      <c r="H1" s="21"/>
      <c r="I1" s="21"/>
      <c r="J1" s="21"/>
      <c r="K1" s="21"/>
      <c r="L1" s="21"/>
      <c r="M1" s="21"/>
      <c r="N1" s="21"/>
      <c r="O1" s="21"/>
      <c r="P1" s="21"/>
      <c r="Q1" s="21"/>
      <c r="R1" s="21"/>
      <c r="S1" s="21"/>
    </row>
    <row r="2" spans="1:19" ht="17.25">
      <c r="A2" s="103" t="s">
        <v>124</v>
      </c>
      <c r="B2" s="21"/>
      <c r="C2" s="21"/>
      <c r="D2" s="21"/>
      <c r="E2" s="21"/>
      <c r="F2" s="21"/>
      <c r="G2" s="21"/>
      <c r="H2" s="21"/>
      <c r="I2" s="21"/>
      <c r="J2" s="21"/>
      <c r="K2" s="21"/>
      <c r="L2" s="21"/>
      <c r="M2" s="21"/>
      <c r="N2" s="21"/>
      <c r="O2" s="21"/>
      <c r="P2" s="21"/>
      <c r="Q2" s="21"/>
      <c r="R2" s="21"/>
      <c r="S2" s="21"/>
    </row>
    <row r="3" spans="1:19" ht="17.25">
      <c r="A3" s="103" t="s">
        <v>201</v>
      </c>
      <c r="B3" s="21"/>
      <c r="C3" s="21"/>
      <c r="D3" s="21"/>
      <c r="E3" s="21"/>
      <c r="F3" s="21"/>
      <c r="G3" s="21"/>
      <c r="H3" s="21"/>
      <c r="I3" s="21"/>
      <c r="J3" s="21"/>
      <c r="K3" s="21"/>
      <c r="L3" s="21"/>
      <c r="M3" s="21"/>
      <c r="N3" s="21"/>
      <c r="O3" s="21"/>
      <c r="P3" s="21"/>
      <c r="Q3" s="21"/>
      <c r="R3" s="21"/>
      <c r="S3" s="21"/>
    </row>
    <row r="4" spans="1:19">
      <c r="A4" s="21"/>
      <c r="B4" s="21"/>
      <c r="C4" s="21"/>
      <c r="D4" s="21"/>
      <c r="E4" s="21"/>
      <c r="F4" s="21"/>
      <c r="G4" s="21"/>
      <c r="H4" s="21"/>
      <c r="I4" s="21"/>
      <c r="J4" s="21"/>
      <c r="K4" s="21"/>
      <c r="L4" s="21"/>
      <c r="M4" s="21"/>
      <c r="N4" s="21"/>
      <c r="O4" s="21"/>
      <c r="P4" s="21"/>
      <c r="Q4" s="21"/>
      <c r="R4" s="21"/>
      <c r="S4" s="21"/>
    </row>
    <row r="5" spans="1:19" ht="54">
      <c r="A5" s="81" t="s">
        <v>28</v>
      </c>
      <c r="B5" s="81" t="s">
        <v>29</v>
      </c>
      <c r="C5" s="22" t="s">
        <v>30</v>
      </c>
      <c r="D5" s="23" t="s">
        <v>144</v>
      </c>
      <c r="E5" s="24" t="s">
        <v>145</v>
      </c>
      <c r="F5" s="24" t="s">
        <v>146</v>
      </c>
      <c r="G5" s="23" t="s">
        <v>147</v>
      </c>
      <c r="H5" s="24" t="s">
        <v>148</v>
      </c>
      <c r="I5" s="24" t="s">
        <v>149</v>
      </c>
      <c r="J5" s="24" t="s">
        <v>150</v>
      </c>
      <c r="K5" s="24" t="s">
        <v>151</v>
      </c>
      <c r="L5" s="24" t="s">
        <v>152</v>
      </c>
      <c r="M5" s="24" t="s">
        <v>153</v>
      </c>
      <c r="N5" s="24" t="s">
        <v>154</v>
      </c>
      <c r="O5" s="24" t="s">
        <v>155</v>
      </c>
      <c r="P5" s="24" t="s">
        <v>156</v>
      </c>
      <c r="Q5" s="24" t="s">
        <v>198</v>
      </c>
      <c r="R5" s="22" t="s">
        <v>174</v>
      </c>
      <c r="S5" s="22" t="s">
        <v>173</v>
      </c>
    </row>
    <row r="6" spans="1:19" ht="21" customHeight="1">
      <c r="A6" s="47">
        <v>44244</v>
      </c>
      <c r="B6" s="25" t="s">
        <v>141</v>
      </c>
      <c r="C6" s="46" t="s">
        <v>111</v>
      </c>
      <c r="D6" s="94">
        <v>10</v>
      </c>
      <c r="E6" s="70"/>
      <c r="F6" s="31">
        <f>ROUNDDOWN(D6*E6,0)</f>
        <v>0</v>
      </c>
      <c r="G6" s="27">
        <v>40</v>
      </c>
      <c r="H6" s="119">
        <f>【参考】単価計算!$Q$9</f>
        <v>5264</v>
      </c>
      <c r="I6" s="119">
        <f>【参考】単価計算!$R$9</f>
        <v>5134</v>
      </c>
      <c r="J6" s="31">
        <f>ROUNDDOWN(G6*H6,0)</f>
        <v>210560</v>
      </c>
      <c r="K6" s="31">
        <f>ROUNDDOWN(G6*I6,0)</f>
        <v>205360</v>
      </c>
      <c r="L6" s="71"/>
      <c r="M6" s="70"/>
      <c r="N6" s="70"/>
      <c r="O6" s="31">
        <f t="shared" ref="O6" si="0">SUM(L6:N6)</f>
        <v>0</v>
      </c>
      <c r="P6" s="95">
        <f t="shared" ref="P6" si="1">SUM(F6,J6,O6)</f>
        <v>210560</v>
      </c>
      <c r="Q6" s="95">
        <f t="shared" ref="Q6" si="2">SUM(K6,O6)</f>
        <v>205360</v>
      </c>
      <c r="R6" s="118">
        <f>ROUNDDOWN(Q6*0.1,0)</f>
        <v>20536</v>
      </c>
      <c r="S6" s="91" t="s">
        <v>116</v>
      </c>
    </row>
    <row r="7" spans="1:19" ht="21" customHeight="1">
      <c r="A7" s="47">
        <v>44272</v>
      </c>
      <c r="B7" s="25" t="s">
        <v>142</v>
      </c>
      <c r="C7" s="46" t="s">
        <v>111</v>
      </c>
      <c r="D7" s="94">
        <v>10</v>
      </c>
      <c r="E7" s="70"/>
      <c r="F7" s="31">
        <f>ROUNDDOWN(D7*E7,0)</f>
        <v>0</v>
      </c>
      <c r="G7" s="27">
        <v>40</v>
      </c>
      <c r="H7" s="119">
        <f>【参考】単価計算!$Q$9</f>
        <v>5264</v>
      </c>
      <c r="I7" s="119">
        <f>【参考】単価計算!$R$9</f>
        <v>5134</v>
      </c>
      <c r="J7" s="31">
        <f>ROUNDDOWN(G7*H7,0)</f>
        <v>210560</v>
      </c>
      <c r="K7" s="31">
        <f>ROUNDDOWN(G7*I7,0)</f>
        <v>205360</v>
      </c>
      <c r="L7" s="71"/>
      <c r="M7" s="70"/>
      <c r="N7" s="70"/>
      <c r="O7" s="31">
        <f t="shared" ref="O7:O8" si="3">SUM(L7:N7)</f>
        <v>0</v>
      </c>
      <c r="P7" s="95">
        <f t="shared" ref="P7:P8" si="4">SUM(F7,J7,O7)</f>
        <v>210560</v>
      </c>
      <c r="Q7" s="95">
        <f t="shared" ref="Q7:Q8" si="5">SUM(K7,O7)</f>
        <v>205360</v>
      </c>
      <c r="R7" s="118">
        <f t="shared" ref="R7:R8" si="6">ROUNDDOWN(Q7*0.1,0)</f>
        <v>20536</v>
      </c>
      <c r="S7" s="91" t="s">
        <v>116</v>
      </c>
    </row>
    <row r="8" spans="1:19" ht="21" customHeight="1">
      <c r="A8" s="47">
        <v>44303</v>
      </c>
      <c r="B8" s="25" t="s">
        <v>143</v>
      </c>
      <c r="C8" s="46" t="s">
        <v>111</v>
      </c>
      <c r="D8" s="94">
        <v>10</v>
      </c>
      <c r="E8" s="70"/>
      <c r="F8" s="31">
        <f>ROUNDDOWN(D8*E8,0)</f>
        <v>0</v>
      </c>
      <c r="G8" s="27">
        <v>40</v>
      </c>
      <c r="H8" s="119">
        <f>【参考】単価計算!$Q$9</f>
        <v>5264</v>
      </c>
      <c r="I8" s="119">
        <f>【参考】単価計算!$R$9</f>
        <v>5134</v>
      </c>
      <c r="J8" s="31">
        <f>ROUNDDOWN(G8*H8,0)</f>
        <v>210560</v>
      </c>
      <c r="K8" s="31">
        <f>ROUNDDOWN(G8*I8,0)</f>
        <v>205360</v>
      </c>
      <c r="L8" s="71"/>
      <c r="M8" s="70"/>
      <c r="N8" s="70"/>
      <c r="O8" s="31">
        <f t="shared" si="3"/>
        <v>0</v>
      </c>
      <c r="P8" s="95">
        <f t="shared" si="4"/>
        <v>210560</v>
      </c>
      <c r="Q8" s="95">
        <f t="shared" si="5"/>
        <v>205360</v>
      </c>
      <c r="R8" s="118">
        <f t="shared" si="6"/>
        <v>20536</v>
      </c>
      <c r="S8" s="91" t="s">
        <v>116</v>
      </c>
    </row>
    <row r="9" spans="1:19" ht="21" customHeight="1">
      <c r="A9" s="32" t="s">
        <v>76</v>
      </c>
      <c r="B9" s="32"/>
      <c r="C9" s="92"/>
      <c r="D9" s="30"/>
      <c r="E9" s="31"/>
      <c r="F9" s="31">
        <f>SUBTOTAL(9,F6:F8)</f>
        <v>0</v>
      </c>
      <c r="G9" s="30"/>
      <c r="H9" s="31"/>
      <c r="I9" s="31"/>
      <c r="J9" s="31">
        <f t="shared" ref="J9:R9" si="7">SUBTOTAL(9,J6:J8)</f>
        <v>631680</v>
      </c>
      <c r="K9" s="31">
        <f t="shared" si="7"/>
        <v>616080</v>
      </c>
      <c r="L9" s="31">
        <f t="shared" si="7"/>
        <v>0</v>
      </c>
      <c r="M9" s="31">
        <f t="shared" si="7"/>
        <v>0</v>
      </c>
      <c r="N9" s="31">
        <f t="shared" si="7"/>
        <v>0</v>
      </c>
      <c r="O9" s="31">
        <f t="shared" si="7"/>
        <v>0</v>
      </c>
      <c r="P9" s="96">
        <f t="shared" si="7"/>
        <v>631680</v>
      </c>
      <c r="Q9" s="96">
        <f t="shared" si="7"/>
        <v>616080</v>
      </c>
      <c r="R9" s="31">
        <f t="shared" si="7"/>
        <v>61608</v>
      </c>
      <c r="S9" s="93"/>
    </row>
    <row r="10" spans="1:19" ht="21" customHeight="1">
      <c r="A10" s="47">
        <v>43968</v>
      </c>
      <c r="B10" s="25" t="s">
        <v>132</v>
      </c>
      <c r="C10" s="46" t="s">
        <v>114</v>
      </c>
      <c r="D10" s="94">
        <v>10</v>
      </c>
      <c r="E10" s="70">
        <v>110</v>
      </c>
      <c r="F10" s="31">
        <f t="shared" ref="F10:F21" si="8">ROUNDDOWN(D10*E10,0)</f>
        <v>1100</v>
      </c>
      <c r="G10" s="27">
        <v>77.5</v>
      </c>
      <c r="H10" s="28">
        <v>1000</v>
      </c>
      <c r="I10" s="28">
        <v>1000</v>
      </c>
      <c r="J10" s="31">
        <f t="shared" ref="J10:J21" si="9">ROUNDDOWN(G10*H10,0)</f>
        <v>77500</v>
      </c>
      <c r="K10" s="31">
        <f t="shared" ref="K10:K21" si="10">ROUNDDOWN(G10*I10,0)</f>
        <v>77500</v>
      </c>
      <c r="L10" s="71">
        <v>1000</v>
      </c>
      <c r="M10" s="71">
        <v>1000</v>
      </c>
      <c r="N10" s="71">
        <v>1000</v>
      </c>
      <c r="O10" s="31">
        <f>SUM(L10:N10)</f>
        <v>3000</v>
      </c>
      <c r="P10" s="95">
        <f>SUM(F10,J10,O10)</f>
        <v>81600</v>
      </c>
      <c r="Q10" s="95">
        <f>SUM(K10,O10)</f>
        <v>80500</v>
      </c>
      <c r="R10" s="118">
        <f t="shared" ref="R10:R21" si="11">ROUNDDOWN(Q10*0.1,0)</f>
        <v>8050</v>
      </c>
      <c r="S10" s="91"/>
    </row>
    <row r="11" spans="1:19" ht="21" customHeight="1">
      <c r="A11" s="47">
        <v>43999</v>
      </c>
      <c r="B11" s="25" t="s">
        <v>133</v>
      </c>
      <c r="C11" s="46" t="s">
        <v>114</v>
      </c>
      <c r="D11" s="27">
        <v>20</v>
      </c>
      <c r="E11" s="70">
        <v>110</v>
      </c>
      <c r="F11" s="31">
        <f t="shared" si="8"/>
        <v>2200</v>
      </c>
      <c r="G11" s="27">
        <v>155</v>
      </c>
      <c r="H11" s="28">
        <v>1000</v>
      </c>
      <c r="I11" s="28">
        <v>1000</v>
      </c>
      <c r="J11" s="31">
        <f t="shared" si="9"/>
        <v>155000</v>
      </c>
      <c r="K11" s="31">
        <f t="shared" si="10"/>
        <v>155000</v>
      </c>
      <c r="L11" s="71">
        <v>2000</v>
      </c>
      <c r="M11" s="71">
        <v>1000</v>
      </c>
      <c r="N11" s="71">
        <v>1000</v>
      </c>
      <c r="O11" s="31">
        <f t="shared" ref="O11:O14" si="12">SUM(L11:N11)</f>
        <v>4000</v>
      </c>
      <c r="P11" s="95">
        <f t="shared" ref="P11:P14" si="13">SUM(F11,J11,O11)</f>
        <v>161200</v>
      </c>
      <c r="Q11" s="95">
        <f t="shared" ref="Q11:Q14" si="14">SUM(K11,O11)</f>
        <v>159000</v>
      </c>
      <c r="R11" s="118">
        <f t="shared" si="11"/>
        <v>15900</v>
      </c>
      <c r="S11" s="91"/>
    </row>
    <row r="12" spans="1:19" ht="21" customHeight="1">
      <c r="A12" s="47">
        <v>44029</v>
      </c>
      <c r="B12" s="25" t="s">
        <v>134</v>
      </c>
      <c r="C12" s="46" t="s">
        <v>114</v>
      </c>
      <c r="D12" s="27">
        <v>10</v>
      </c>
      <c r="E12" s="70">
        <v>110</v>
      </c>
      <c r="F12" s="31">
        <f t="shared" si="8"/>
        <v>1100</v>
      </c>
      <c r="G12" s="27">
        <v>77.5</v>
      </c>
      <c r="H12" s="28">
        <v>1000</v>
      </c>
      <c r="I12" s="28">
        <v>1000</v>
      </c>
      <c r="J12" s="31">
        <f t="shared" si="9"/>
        <v>77500</v>
      </c>
      <c r="K12" s="31">
        <f t="shared" si="10"/>
        <v>77500</v>
      </c>
      <c r="L12" s="71">
        <v>1000</v>
      </c>
      <c r="M12" s="71">
        <v>1000</v>
      </c>
      <c r="N12" s="71">
        <v>1000</v>
      </c>
      <c r="O12" s="31">
        <f t="shared" si="12"/>
        <v>3000</v>
      </c>
      <c r="P12" s="95">
        <f t="shared" si="13"/>
        <v>81600</v>
      </c>
      <c r="Q12" s="95">
        <f t="shared" si="14"/>
        <v>80500</v>
      </c>
      <c r="R12" s="118">
        <f t="shared" si="11"/>
        <v>8050</v>
      </c>
      <c r="S12" s="91"/>
    </row>
    <row r="13" spans="1:19" ht="21" customHeight="1">
      <c r="A13" s="47">
        <v>44059</v>
      </c>
      <c r="B13" s="25" t="s">
        <v>135</v>
      </c>
      <c r="C13" s="46" t="s">
        <v>114</v>
      </c>
      <c r="D13" s="27">
        <v>10</v>
      </c>
      <c r="E13" s="70">
        <v>110</v>
      </c>
      <c r="F13" s="31">
        <f t="shared" si="8"/>
        <v>1100</v>
      </c>
      <c r="G13" s="27">
        <v>77.5</v>
      </c>
      <c r="H13" s="28">
        <v>1000</v>
      </c>
      <c r="I13" s="28">
        <v>1000</v>
      </c>
      <c r="J13" s="31">
        <f t="shared" si="9"/>
        <v>77500</v>
      </c>
      <c r="K13" s="31">
        <f t="shared" si="10"/>
        <v>77500</v>
      </c>
      <c r="L13" s="71">
        <v>1000</v>
      </c>
      <c r="M13" s="71">
        <v>1000</v>
      </c>
      <c r="N13" s="71">
        <v>1000</v>
      </c>
      <c r="O13" s="31">
        <f t="shared" si="12"/>
        <v>3000</v>
      </c>
      <c r="P13" s="95">
        <f t="shared" si="13"/>
        <v>81600</v>
      </c>
      <c r="Q13" s="95">
        <f t="shared" si="14"/>
        <v>80500</v>
      </c>
      <c r="R13" s="118">
        <f t="shared" si="11"/>
        <v>8050</v>
      </c>
      <c r="S13" s="91"/>
    </row>
    <row r="14" spans="1:19" ht="21" customHeight="1">
      <c r="A14" s="47">
        <v>44091</v>
      </c>
      <c r="B14" s="25" t="s">
        <v>136</v>
      </c>
      <c r="C14" s="46" t="s">
        <v>114</v>
      </c>
      <c r="D14" s="27">
        <v>10</v>
      </c>
      <c r="E14" s="70">
        <v>110</v>
      </c>
      <c r="F14" s="31">
        <f t="shared" si="8"/>
        <v>1100</v>
      </c>
      <c r="G14" s="27">
        <v>77.5</v>
      </c>
      <c r="H14" s="28">
        <v>1000</v>
      </c>
      <c r="I14" s="28">
        <v>1000</v>
      </c>
      <c r="J14" s="31">
        <f t="shared" si="9"/>
        <v>77500</v>
      </c>
      <c r="K14" s="31">
        <f t="shared" si="10"/>
        <v>77500</v>
      </c>
      <c r="L14" s="71">
        <v>1000</v>
      </c>
      <c r="M14" s="71">
        <v>1000</v>
      </c>
      <c r="N14" s="71">
        <v>1000</v>
      </c>
      <c r="O14" s="31">
        <f t="shared" si="12"/>
        <v>3000</v>
      </c>
      <c r="P14" s="95">
        <f t="shared" si="13"/>
        <v>81600</v>
      </c>
      <c r="Q14" s="95">
        <f t="shared" si="14"/>
        <v>80500</v>
      </c>
      <c r="R14" s="118">
        <f t="shared" si="11"/>
        <v>8050</v>
      </c>
      <c r="S14" s="91"/>
    </row>
    <row r="15" spans="1:19" ht="21" customHeight="1">
      <c r="A15" s="47">
        <v>44121</v>
      </c>
      <c r="B15" s="25" t="s">
        <v>137</v>
      </c>
      <c r="C15" s="46" t="s">
        <v>114</v>
      </c>
      <c r="D15" s="27">
        <v>10</v>
      </c>
      <c r="E15" s="70">
        <v>110</v>
      </c>
      <c r="F15" s="31">
        <f t="shared" si="8"/>
        <v>1100</v>
      </c>
      <c r="G15" s="27">
        <v>77.5</v>
      </c>
      <c r="H15" s="28">
        <v>1000</v>
      </c>
      <c r="I15" s="28">
        <v>1000</v>
      </c>
      <c r="J15" s="31">
        <f t="shared" si="9"/>
        <v>77500</v>
      </c>
      <c r="K15" s="31">
        <f t="shared" si="10"/>
        <v>77500</v>
      </c>
      <c r="L15" s="71">
        <v>1000</v>
      </c>
      <c r="M15" s="71">
        <v>1000</v>
      </c>
      <c r="N15" s="71">
        <v>1000</v>
      </c>
      <c r="O15" s="31">
        <f t="shared" ref="O15:O18" si="15">SUM(L15:N15)</f>
        <v>3000</v>
      </c>
      <c r="P15" s="95">
        <f t="shared" ref="P15:P18" si="16">SUM(F15,J15,O15)</f>
        <v>81600</v>
      </c>
      <c r="Q15" s="95">
        <f t="shared" ref="Q15:Q18" si="17">SUM(K15,O15)</f>
        <v>80500</v>
      </c>
      <c r="R15" s="118">
        <f t="shared" si="11"/>
        <v>8050</v>
      </c>
      <c r="S15" s="91"/>
    </row>
    <row r="16" spans="1:19" ht="21" customHeight="1">
      <c r="A16" s="47">
        <v>44152</v>
      </c>
      <c r="B16" s="25" t="s">
        <v>138</v>
      </c>
      <c r="C16" s="46" t="s">
        <v>114</v>
      </c>
      <c r="D16" s="27">
        <v>10</v>
      </c>
      <c r="E16" s="70">
        <v>110</v>
      </c>
      <c r="F16" s="31">
        <f t="shared" si="8"/>
        <v>1100</v>
      </c>
      <c r="G16" s="27">
        <v>77.5</v>
      </c>
      <c r="H16" s="28">
        <v>1000</v>
      </c>
      <c r="I16" s="28">
        <v>1000</v>
      </c>
      <c r="J16" s="31">
        <f t="shared" si="9"/>
        <v>77500</v>
      </c>
      <c r="K16" s="31">
        <f t="shared" si="10"/>
        <v>77500</v>
      </c>
      <c r="L16" s="71">
        <v>1000</v>
      </c>
      <c r="M16" s="71">
        <v>1000</v>
      </c>
      <c r="N16" s="71">
        <v>1000</v>
      </c>
      <c r="O16" s="31">
        <f t="shared" si="15"/>
        <v>3000</v>
      </c>
      <c r="P16" s="95">
        <f t="shared" si="16"/>
        <v>81600</v>
      </c>
      <c r="Q16" s="95">
        <f t="shared" si="17"/>
        <v>80500</v>
      </c>
      <c r="R16" s="118">
        <f t="shared" si="11"/>
        <v>8050</v>
      </c>
      <c r="S16" s="91"/>
    </row>
    <row r="17" spans="1:19" ht="21" customHeight="1">
      <c r="A17" s="47">
        <v>44181</v>
      </c>
      <c r="B17" s="25" t="s">
        <v>139</v>
      </c>
      <c r="C17" s="46" t="s">
        <v>114</v>
      </c>
      <c r="D17" s="27">
        <v>20</v>
      </c>
      <c r="E17" s="70">
        <v>110</v>
      </c>
      <c r="F17" s="31">
        <f t="shared" si="8"/>
        <v>2200</v>
      </c>
      <c r="G17" s="27">
        <v>155</v>
      </c>
      <c r="H17" s="28">
        <v>1000</v>
      </c>
      <c r="I17" s="28">
        <v>1000</v>
      </c>
      <c r="J17" s="31">
        <f t="shared" si="9"/>
        <v>155000</v>
      </c>
      <c r="K17" s="31">
        <f t="shared" si="10"/>
        <v>155000</v>
      </c>
      <c r="L17" s="71">
        <v>2000</v>
      </c>
      <c r="M17" s="71">
        <v>1000</v>
      </c>
      <c r="N17" s="71">
        <v>1000</v>
      </c>
      <c r="O17" s="31">
        <f t="shared" si="15"/>
        <v>4000</v>
      </c>
      <c r="P17" s="95">
        <f t="shared" si="16"/>
        <v>161200</v>
      </c>
      <c r="Q17" s="95">
        <f t="shared" si="17"/>
        <v>159000</v>
      </c>
      <c r="R17" s="118">
        <f t="shared" si="11"/>
        <v>15900</v>
      </c>
      <c r="S17" s="91"/>
    </row>
    <row r="18" spans="1:19" ht="21" customHeight="1">
      <c r="A18" s="47">
        <v>44213</v>
      </c>
      <c r="B18" s="25" t="s">
        <v>140</v>
      </c>
      <c r="C18" s="46" t="s">
        <v>114</v>
      </c>
      <c r="D18" s="27">
        <v>10</v>
      </c>
      <c r="E18" s="70">
        <v>110</v>
      </c>
      <c r="F18" s="31">
        <f t="shared" si="8"/>
        <v>1100</v>
      </c>
      <c r="G18" s="27">
        <v>77.5</v>
      </c>
      <c r="H18" s="28">
        <v>1000</v>
      </c>
      <c r="I18" s="28">
        <v>1000</v>
      </c>
      <c r="J18" s="31">
        <f t="shared" si="9"/>
        <v>77500</v>
      </c>
      <c r="K18" s="31">
        <f t="shared" si="10"/>
        <v>77500</v>
      </c>
      <c r="L18" s="71">
        <v>1000</v>
      </c>
      <c r="M18" s="71">
        <v>1000</v>
      </c>
      <c r="N18" s="71">
        <v>1000</v>
      </c>
      <c r="O18" s="31">
        <f t="shared" si="15"/>
        <v>3000</v>
      </c>
      <c r="P18" s="95">
        <f t="shared" si="16"/>
        <v>81600</v>
      </c>
      <c r="Q18" s="95">
        <f t="shared" si="17"/>
        <v>80500</v>
      </c>
      <c r="R18" s="118">
        <f t="shared" si="11"/>
        <v>8050</v>
      </c>
      <c r="S18" s="91"/>
    </row>
    <row r="19" spans="1:19" ht="21" customHeight="1">
      <c r="A19" s="47">
        <v>44244</v>
      </c>
      <c r="B19" s="25" t="s">
        <v>141</v>
      </c>
      <c r="C19" s="46" t="s">
        <v>114</v>
      </c>
      <c r="D19" s="27">
        <v>10</v>
      </c>
      <c r="E19" s="70">
        <v>110</v>
      </c>
      <c r="F19" s="31">
        <f t="shared" si="8"/>
        <v>1100</v>
      </c>
      <c r="G19" s="27">
        <v>77.5</v>
      </c>
      <c r="H19" s="28">
        <v>1000</v>
      </c>
      <c r="I19" s="28">
        <v>1000</v>
      </c>
      <c r="J19" s="31">
        <f t="shared" si="9"/>
        <v>77500</v>
      </c>
      <c r="K19" s="31">
        <f t="shared" si="10"/>
        <v>77500</v>
      </c>
      <c r="L19" s="71">
        <v>1000</v>
      </c>
      <c r="M19" s="71">
        <v>1000</v>
      </c>
      <c r="N19" s="71">
        <v>1000</v>
      </c>
      <c r="O19" s="31">
        <f t="shared" ref="O19:O20" si="18">SUM(L19:N19)</f>
        <v>3000</v>
      </c>
      <c r="P19" s="95">
        <f t="shared" ref="P19:P20" si="19">SUM(F19,J19,O19)</f>
        <v>81600</v>
      </c>
      <c r="Q19" s="95">
        <f t="shared" ref="Q19:Q20" si="20">SUM(K19,O19)</f>
        <v>80500</v>
      </c>
      <c r="R19" s="118">
        <f t="shared" si="11"/>
        <v>8050</v>
      </c>
      <c r="S19" s="91"/>
    </row>
    <row r="20" spans="1:19" ht="21" customHeight="1">
      <c r="A20" s="47">
        <v>44272</v>
      </c>
      <c r="B20" s="25" t="s">
        <v>142</v>
      </c>
      <c r="C20" s="46" t="s">
        <v>114</v>
      </c>
      <c r="D20" s="27">
        <v>10</v>
      </c>
      <c r="E20" s="70">
        <v>110</v>
      </c>
      <c r="F20" s="31">
        <f t="shared" si="8"/>
        <v>1100</v>
      </c>
      <c r="G20" s="27">
        <v>77.5</v>
      </c>
      <c r="H20" s="28">
        <v>1000</v>
      </c>
      <c r="I20" s="28">
        <v>1000</v>
      </c>
      <c r="J20" s="31">
        <f t="shared" si="9"/>
        <v>77500</v>
      </c>
      <c r="K20" s="31">
        <f t="shared" si="10"/>
        <v>77500</v>
      </c>
      <c r="L20" s="71">
        <v>1000</v>
      </c>
      <c r="M20" s="71">
        <v>1000</v>
      </c>
      <c r="N20" s="71">
        <v>1000</v>
      </c>
      <c r="O20" s="31">
        <f t="shared" si="18"/>
        <v>3000</v>
      </c>
      <c r="P20" s="95">
        <f t="shared" si="19"/>
        <v>81600</v>
      </c>
      <c r="Q20" s="95">
        <f t="shared" si="20"/>
        <v>80500</v>
      </c>
      <c r="R20" s="118">
        <f t="shared" si="11"/>
        <v>8050</v>
      </c>
      <c r="S20" s="91"/>
    </row>
    <row r="21" spans="1:19" ht="21" customHeight="1">
      <c r="A21" s="47">
        <v>44303</v>
      </c>
      <c r="B21" s="25" t="s">
        <v>143</v>
      </c>
      <c r="C21" s="46" t="s">
        <v>114</v>
      </c>
      <c r="D21" s="27">
        <v>10</v>
      </c>
      <c r="E21" s="70">
        <v>110</v>
      </c>
      <c r="F21" s="31">
        <f t="shared" si="8"/>
        <v>1100</v>
      </c>
      <c r="G21" s="27">
        <v>77.5</v>
      </c>
      <c r="H21" s="28">
        <v>1000</v>
      </c>
      <c r="I21" s="28">
        <v>1000</v>
      </c>
      <c r="J21" s="31">
        <f t="shared" si="9"/>
        <v>77500</v>
      </c>
      <c r="K21" s="31">
        <f t="shared" si="10"/>
        <v>77500</v>
      </c>
      <c r="L21" s="71">
        <v>1000</v>
      </c>
      <c r="M21" s="71">
        <v>1000</v>
      </c>
      <c r="N21" s="71">
        <v>1000</v>
      </c>
      <c r="O21" s="31">
        <f t="shared" ref="O21" si="21">SUM(L21:N21)</f>
        <v>3000</v>
      </c>
      <c r="P21" s="95">
        <f t="shared" ref="P21" si="22">SUM(F21,J21,O21)</f>
        <v>81600</v>
      </c>
      <c r="Q21" s="95">
        <f t="shared" ref="Q21" si="23">SUM(K21,O21)</f>
        <v>80500</v>
      </c>
      <c r="R21" s="118">
        <f t="shared" si="11"/>
        <v>8050</v>
      </c>
      <c r="S21" s="91"/>
    </row>
    <row r="22" spans="1:19" ht="21" customHeight="1">
      <c r="A22" s="87" t="s">
        <v>36</v>
      </c>
      <c r="B22" s="32"/>
      <c r="C22" s="92"/>
      <c r="D22" s="30"/>
      <c r="E22" s="31"/>
      <c r="F22" s="31">
        <f>SUBTOTAL(9,F10:F21)</f>
        <v>15400</v>
      </c>
      <c r="G22" s="30"/>
      <c r="H22" s="31"/>
      <c r="I22" s="31"/>
      <c r="J22" s="31">
        <f t="shared" ref="J22:R22" si="24">SUBTOTAL(9,J10:J21)</f>
        <v>1085000</v>
      </c>
      <c r="K22" s="31">
        <f t="shared" si="24"/>
        <v>1085000</v>
      </c>
      <c r="L22" s="31">
        <f t="shared" si="24"/>
        <v>14000</v>
      </c>
      <c r="M22" s="31">
        <f t="shared" si="24"/>
        <v>12000</v>
      </c>
      <c r="N22" s="31">
        <f t="shared" si="24"/>
        <v>12000</v>
      </c>
      <c r="O22" s="31">
        <f t="shared" si="24"/>
        <v>38000</v>
      </c>
      <c r="P22" s="96">
        <f t="shared" si="24"/>
        <v>1138400</v>
      </c>
      <c r="Q22" s="96">
        <f t="shared" si="24"/>
        <v>1123000</v>
      </c>
      <c r="R22" s="31">
        <f t="shared" si="24"/>
        <v>112300</v>
      </c>
      <c r="S22" s="93"/>
    </row>
    <row r="23" spans="1:19" ht="21" customHeight="1">
      <c r="A23" s="47" t="s">
        <v>112</v>
      </c>
      <c r="B23" s="25" t="s">
        <v>115</v>
      </c>
      <c r="C23" s="46" t="s">
        <v>117</v>
      </c>
      <c r="D23" s="94"/>
      <c r="E23" s="70"/>
      <c r="F23" s="31">
        <f>ROUNDDOWN(D23*E23,0)</f>
        <v>0</v>
      </c>
      <c r="G23" s="27">
        <v>50</v>
      </c>
      <c r="H23" s="119">
        <f>【参考】単価計算!$Q$10</f>
        <v>1950</v>
      </c>
      <c r="I23" s="119">
        <f>【参考】単価計算!$R$10</f>
        <v>1918</v>
      </c>
      <c r="J23" s="31">
        <f>ROUNDDOWN(G23*H23,0)</f>
        <v>97500</v>
      </c>
      <c r="K23" s="31">
        <f>ROUNDDOWN(G23*I23,0)</f>
        <v>95900</v>
      </c>
      <c r="L23" s="71"/>
      <c r="M23" s="70"/>
      <c r="N23" s="70"/>
      <c r="O23" s="31">
        <f t="shared" ref="O23" si="25">SUM(L23:N23)</f>
        <v>0</v>
      </c>
      <c r="P23" s="95">
        <f t="shared" ref="P23" si="26">SUM(F23,J23,O23)</f>
        <v>97500</v>
      </c>
      <c r="Q23" s="95">
        <f t="shared" ref="Q23" si="27">SUM(K23,O23)</f>
        <v>95900</v>
      </c>
      <c r="R23" s="118">
        <f t="shared" ref="R23" si="28">ROUNDDOWN(Q23*0.1,0)</f>
        <v>9590</v>
      </c>
      <c r="S23" s="91" t="s">
        <v>116</v>
      </c>
    </row>
    <row r="24" spans="1:19" ht="21" customHeight="1">
      <c r="A24" s="87" t="s">
        <v>96</v>
      </c>
      <c r="B24" s="32"/>
      <c r="C24" s="92"/>
      <c r="D24" s="30"/>
      <c r="E24" s="31"/>
      <c r="F24" s="31">
        <f>SUBTOTAL(9,F23:F23)</f>
        <v>0</v>
      </c>
      <c r="G24" s="30"/>
      <c r="H24" s="31"/>
      <c r="I24" s="31"/>
      <c r="J24" s="31">
        <f t="shared" ref="J24:R24" si="29">SUBTOTAL(9,J23:J23)</f>
        <v>97500</v>
      </c>
      <c r="K24" s="31">
        <f t="shared" si="29"/>
        <v>95900</v>
      </c>
      <c r="L24" s="31">
        <f t="shared" si="29"/>
        <v>0</v>
      </c>
      <c r="M24" s="31">
        <f t="shared" si="29"/>
        <v>0</v>
      </c>
      <c r="N24" s="31">
        <f t="shared" si="29"/>
        <v>0</v>
      </c>
      <c r="O24" s="31">
        <f t="shared" si="29"/>
        <v>0</v>
      </c>
      <c r="P24" s="96">
        <f t="shared" si="29"/>
        <v>97500</v>
      </c>
      <c r="Q24" s="96">
        <f t="shared" si="29"/>
        <v>95900</v>
      </c>
      <c r="R24" s="31">
        <f t="shared" si="29"/>
        <v>9590</v>
      </c>
      <c r="S24" s="93"/>
    </row>
    <row r="25" spans="1:19" ht="21" customHeight="1">
      <c r="A25" s="101" t="s">
        <v>118</v>
      </c>
      <c r="B25" s="97"/>
      <c r="C25" s="98"/>
      <c r="D25" s="99"/>
      <c r="E25" s="96"/>
      <c r="F25" s="96">
        <f>SUBTOTAL(9,F6:F24)</f>
        <v>15400</v>
      </c>
      <c r="G25" s="99"/>
      <c r="H25" s="96"/>
      <c r="I25" s="96"/>
      <c r="J25" s="96">
        <f t="shared" ref="J25:R25" si="30">SUBTOTAL(9,J6:J24)</f>
        <v>1814180</v>
      </c>
      <c r="K25" s="96">
        <f t="shared" si="30"/>
        <v>1796980</v>
      </c>
      <c r="L25" s="96">
        <f t="shared" si="30"/>
        <v>14000</v>
      </c>
      <c r="M25" s="96">
        <f t="shared" si="30"/>
        <v>12000</v>
      </c>
      <c r="N25" s="96">
        <f t="shared" si="30"/>
        <v>12000</v>
      </c>
      <c r="O25" s="96">
        <f t="shared" si="30"/>
        <v>38000</v>
      </c>
      <c r="P25" s="96">
        <f t="shared" si="30"/>
        <v>1867580</v>
      </c>
      <c r="Q25" s="96">
        <f t="shared" si="30"/>
        <v>1834980</v>
      </c>
      <c r="R25" s="96">
        <f t="shared" si="30"/>
        <v>183498</v>
      </c>
      <c r="S25" s="100"/>
    </row>
    <row r="27" spans="1:19">
      <c r="A27" t="s">
        <v>95</v>
      </c>
    </row>
  </sheetData>
  <protectedRanges>
    <protectedRange sqref="F10:F21 B22:E22 B24:E24 G22:I24 J10:K21 S22 S9 S24 A9:E9 G9:I9 D23:F23 J23:S23 D6:S8 O10:S21" name="範囲2"/>
    <protectedRange sqref="A23" name="範囲2_1"/>
    <protectedRange sqref="B23" name="範囲2_1_1"/>
    <protectedRange sqref="C10:C21 C23" name="範囲2_1_3"/>
    <protectedRange sqref="A22" name="範囲2_3"/>
    <protectedRange sqref="A24" name="範囲2_4"/>
    <protectedRange sqref="F22 O22" name="範囲2_5"/>
    <protectedRange sqref="J22:K22" name="範囲2_7"/>
    <protectedRange sqref="L22:N22 R9 P22:R22 R24" name="範囲2_8"/>
    <protectedRange sqref="F9 J9:Q9" name="範囲2_9"/>
    <protectedRange sqref="F24 J24:Q24" name="範囲2_10"/>
    <protectedRange sqref="A10:A21 A6:A8" name="範囲2_1_5"/>
    <protectedRange sqref="B10:B21 B6:B8" name="範囲2_1_1_1"/>
    <protectedRange sqref="D10:D21" name="範囲2_6"/>
    <protectedRange sqref="C6:C8" name="範囲2_1_2_1"/>
    <protectedRange sqref="E10:E21" name="範囲2_14"/>
    <protectedRange sqref="H10:I21" name="範囲2_15"/>
    <protectedRange sqref="G11" name="範囲2_13_1"/>
    <protectedRange sqref="G10 G12:G21" name="範囲2_1_4_1"/>
    <protectedRange sqref="L10:N21" name="範囲2_16"/>
  </protectedRanges>
  <phoneticPr fontId="2"/>
  <pageMargins left="0.70866141732283472" right="0.70866141732283472"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6"/>
  <sheetViews>
    <sheetView view="pageBreakPreview" zoomScale="85" zoomScaleNormal="85" zoomScaleSheetLayoutView="85" workbookViewId="0">
      <selection activeCell="B5" sqref="B5:L5"/>
    </sheetView>
  </sheetViews>
  <sheetFormatPr defaultRowHeight="13.5"/>
  <cols>
    <col min="1" max="1" width="11.5" customWidth="1"/>
    <col min="2" max="2" width="11.75" customWidth="1"/>
    <col min="3" max="3" width="11" bestFit="1" customWidth="1"/>
    <col min="4" max="8" width="9.25" customWidth="1"/>
    <col min="9" max="12" width="10.625" customWidth="1"/>
    <col min="13" max="14" width="11.5" customWidth="1"/>
    <col min="15" max="15" width="13" bestFit="1" customWidth="1"/>
  </cols>
  <sheetData>
    <row r="1" spans="1:18" ht="18.75">
      <c r="A1" s="79" t="s">
        <v>123</v>
      </c>
      <c r="B1" s="21"/>
      <c r="C1" s="21"/>
      <c r="D1" s="21"/>
      <c r="E1" s="21"/>
      <c r="F1" s="21"/>
      <c r="G1" s="21"/>
      <c r="H1" s="21"/>
      <c r="I1" s="21"/>
      <c r="J1" s="21"/>
      <c r="K1" s="21"/>
      <c r="L1" s="21"/>
      <c r="M1" s="21"/>
      <c r="N1" s="21"/>
      <c r="O1" s="21"/>
      <c r="P1" s="21"/>
      <c r="Q1" s="21"/>
      <c r="R1" s="21"/>
    </row>
    <row r="2" spans="1:18" ht="18.75">
      <c r="A2" s="79" t="s">
        <v>124</v>
      </c>
      <c r="B2" s="21"/>
      <c r="C2" s="21"/>
      <c r="D2" s="21"/>
      <c r="E2" s="21"/>
      <c r="F2" s="21"/>
      <c r="G2" s="21"/>
      <c r="H2" s="21"/>
      <c r="I2" s="21"/>
      <c r="J2" s="21"/>
      <c r="K2" s="21"/>
      <c r="L2" s="21"/>
      <c r="M2" s="21"/>
      <c r="N2" s="21"/>
      <c r="O2" s="21"/>
      <c r="P2" s="21"/>
      <c r="Q2" s="21"/>
      <c r="R2" s="21"/>
    </row>
    <row r="3" spans="1:18" ht="18.75">
      <c r="A3" s="79" t="s">
        <v>122</v>
      </c>
      <c r="B3" s="21"/>
      <c r="C3" s="21"/>
      <c r="D3" s="21"/>
      <c r="E3" s="21"/>
      <c r="F3" s="21"/>
      <c r="G3" s="21"/>
      <c r="H3" s="21"/>
      <c r="I3" s="21"/>
      <c r="J3" s="21"/>
      <c r="K3" s="21"/>
      <c r="L3" s="21"/>
      <c r="M3" s="21"/>
      <c r="N3" s="21"/>
      <c r="O3" s="21"/>
      <c r="P3" s="21"/>
      <c r="Q3" s="21"/>
      <c r="R3" s="21"/>
    </row>
    <row r="4" spans="1:18">
      <c r="A4" s="21"/>
      <c r="B4" s="21"/>
      <c r="C4" s="21"/>
      <c r="D4" s="21"/>
      <c r="E4" s="21"/>
      <c r="F4" s="21"/>
      <c r="G4" s="21"/>
      <c r="H4" s="21"/>
      <c r="I4" s="21"/>
      <c r="J4" s="21"/>
      <c r="K4" s="21"/>
      <c r="L4" s="21"/>
      <c r="M4" s="21"/>
      <c r="N4" s="21"/>
      <c r="O4" s="21"/>
      <c r="P4" s="21"/>
      <c r="Q4" s="21"/>
      <c r="R4" s="21"/>
    </row>
    <row r="5" spans="1:18" ht="55.5" customHeight="1">
      <c r="A5" s="121" t="s">
        <v>83</v>
      </c>
      <c r="B5" s="137" t="s">
        <v>180</v>
      </c>
      <c r="C5" s="138"/>
      <c r="D5" s="138"/>
      <c r="E5" s="138"/>
      <c r="F5" s="138"/>
      <c r="G5" s="138"/>
      <c r="H5" s="138"/>
      <c r="I5" s="138"/>
      <c r="J5" s="138"/>
      <c r="K5" s="138"/>
      <c r="L5" s="139"/>
      <c r="M5" s="80"/>
      <c r="N5" s="80"/>
      <c r="O5" s="80"/>
      <c r="P5" s="80"/>
      <c r="Q5" s="80"/>
      <c r="R5" s="80"/>
    </row>
    <row r="6" spans="1:18">
      <c r="A6" s="21"/>
      <c r="B6" s="21"/>
      <c r="C6" s="21"/>
      <c r="D6" s="21"/>
      <c r="E6" s="21"/>
      <c r="F6" s="21"/>
      <c r="G6" s="21"/>
      <c r="H6" s="21"/>
      <c r="I6" s="21"/>
      <c r="J6" s="21"/>
      <c r="K6" s="21"/>
      <c r="L6" s="21"/>
      <c r="M6" s="21"/>
      <c r="N6" s="21"/>
      <c r="O6" s="21"/>
      <c r="P6" s="21"/>
      <c r="Q6" s="21"/>
      <c r="R6" s="21"/>
    </row>
    <row r="7" spans="1:18" ht="14.25" thickBot="1">
      <c r="A7" s="21" t="s">
        <v>77</v>
      </c>
      <c r="B7" s="21"/>
      <c r="C7" s="21"/>
      <c r="D7" s="21"/>
      <c r="E7" s="21"/>
      <c r="F7" s="21"/>
      <c r="G7" s="21"/>
      <c r="H7" s="21"/>
      <c r="I7" s="21"/>
      <c r="J7" s="21"/>
      <c r="K7" s="21"/>
      <c r="L7" s="21"/>
      <c r="M7" s="21"/>
      <c r="N7" s="21"/>
      <c r="O7" s="21"/>
      <c r="P7" s="21"/>
      <c r="Q7" s="21"/>
      <c r="R7" s="21"/>
    </row>
    <row r="8" spans="1:18" ht="51" customHeight="1" thickTop="1">
      <c r="A8" s="81" t="s">
        <v>78</v>
      </c>
      <c r="B8" s="22" t="s">
        <v>79</v>
      </c>
      <c r="C8" s="24" t="s">
        <v>85</v>
      </c>
      <c r="D8" s="24" t="s">
        <v>80</v>
      </c>
      <c r="E8" s="24" t="s">
        <v>86</v>
      </c>
      <c r="F8" s="24" t="s">
        <v>87</v>
      </c>
      <c r="G8" s="24" t="s">
        <v>88</v>
      </c>
      <c r="H8" s="24" t="s">
        <v>90</v>
      </c>
      <c r="I8" s="24" t="s">
        <v>199</v>
      </c>
      <c r="J8" s="24" t="s">
        <v>91</v>
      </c>
      <c r="K8" s="24" t="s">
        <v>92</v>
      </c>
      <c r="L8" s="24" t="s">
        <v>93</v>
      </c>
      <c r="M8" s="24" t="s">
        <v>200</v>
      </c>
      <c r="N8" s="24" t="s">
        <v>89</v>
      </c>
      <c r="O8" s="24" t="s">
        <v>220</v>
      </c>
      <c r="P8" s="109" t="s">
        <v>81</v>
      </c>
      <c r="Q8" s="114" t="s">
        <v>82</v>
      </c>
      <c r="R8" s="112" t="s">
        <v>89</v>
      </c>
    </row>
    <row r="9" spans="1:18" ht="36.75" customHeight="1">
      <c r="A9" s="82" t="s">
        <v>219</v>
      </c>
      <c r="B9" s="26" t="s">
        <v>84</v>
      </c>
      <c r="C9" s="28">
        <v>6000000</v>
      </c>
      <c r="D9" s="28">
        <v>238320</v>
      </c>
      <c r="E9" s="28">
        <v>900000</v>
      </c>
      <c r="F9" s="28">
        <v>288000</v>
      </c>
      <c r="G9" s="28">
        <v>120000</v>
      </c>
      <c r="H9" s="28">
        <v>1725000</v>
      </c>
      <c r="I9" s="28">
        <v>95000</v>
      </c>
      <c r="J9" s="29">
        <v>100000</v>
      </c>
      <c r="K9" s="28">
        <v>72000</v>
      </c>
      <c r="L9" s="28">
        <v>96000</v>
      </c>
      <c r="M9" s="31">
        <f>SUM(C9:L9)</f>
        <v>9634320</v>
      </c>
      <c r="N9" s="31">
        <f>M9-D9</f>
        <v>9396000</v>
      </c>
      <c r="O9" s="29">
        <f>SUM($O$15:$O$26)</f>
        <v>244</v>
      </c>
      <c r="P9" s="110">
        <f>O9*7.5</f>
        <v>1830</v>
      </c>
      <c r="Q9" s="115">
        <f>ROUNDDOWN(M9/P9,0)</f>
        <v>5264</v>
      </c>
      <c r="R9" s="113">
        <f>ROUNDDOWN(N9/P9,0)</f>
        <v>5134</v>
      </c>
    </row>
    <row r="10" spans="1:18" ht="36.75" customHeight="1">
      <c r="A10" s="25" t="s">
        <v>94</v>
      </c>
      <c r="B10" s="26" t="s">
        <v>97</v>
      </c>
      <c r="C10" s="28">
        <v>2700000</v>
      </c>
      <c r="D10" s="28">
        <v>60000</v>
      </c>
      <c r="E10" s="28">
        <v>0</v>
      </c>
      <c r="F10" s="28">
        <v>0</v>
      </c>
      <c r="G10" s="28">
        <v>0</v>
      </c>
      <c r="H10" s="28">
        <v>675000</v>
      </c>
      <c r="I10" s="28">
        <v>30000</v>
      </c>
      <c r="J10" s="29">
        <v>40000</v>
      </c>
      <c r="K10" s="28">
        <v>25000</v>
      </c>
      <c r="L10" s="28">
        <v>40000</v>
      </c>
      <c r="M10" s="31">
        <f>SUM(C10:L10)</f>
        <v>3570000</v>
      </c>
      <c r="N10" s="31">
        <f>M10-D10</f>
        <v>3510000</v>
      </c>
      <c r="O10" s="29">
        <f>SUM($O$15:$O$26)</f>
        <v>244</v>
      </c>
      <c r="P10" s="110">
        <f>O10*7.5</f>
        <v>1830</v>
      </c>
      <c r="Q10" s="115">
        <f>ROUNDDOWN(M10/P10,0)</f>
        <v>1950</v>
      </c>
      <c r="R10" s="113">
        <f>ROUNDDOWN(N10/P10,0)</f>
        <v>1918</v>
      </c>
    </row>
    <row r="11" spans="1:18" ht="36.75" customHeight="1">
      <c r="A11" s="34"/>
      <c r="B11" s="33"/>
      <c r="C11" s="28"/>
      <c r="D11" s="70"/>
      <c r="E11" s="28"/>
      <c r="F11" s="28"/>
      <c r="G11" s="28"/>
      <c r="H11" s="28"/>
      <c r="I11" s="70"/>
      <c r="J11" s="71"/>
      <c r="K11" s="70"/>
      <c r="L11" s="70"/>
      <c r="M11" s="31"/>
      <c r="N11" s="31"/>
      <c r="O11" s="71"/>
      <c r="P11" s="111"/>
      <c r="Q11" s="115"/>
      <c r="R11" s="113"/>
    </row>
    <row r="12" spans="1:18" ht="36.75" customHeight="1" thickBot="1">
      <c r="A12" s="34"/>
      <c r="B12" s="33"/>
      <c r="C12" s="28"/>
      <c r="D12" s="70"/>
      <c r="E12" s="28"/>
      <c r="F12" s="28"/>
      <c r="G12" s="28"/>
      <c r="H12" s="28"/>
      <c r="I12" s="70"/>
      <c r="J12" s="71"/>
      <c r="K12" s="70"/>
      <c r="L12" s="70"/>
      <c r="M12" s="31"/>
      <c r="N12" s="31"/>
      <c r="O12" s="71"/>
      <c r="P12" s="111"/>
      <c r="Q12" s="116"/>
      <c r="R12" s="113"/>
    </row>
    <row r="13" spans="1:18" ht="14.25" thickTop="1">
      <c r="A13" t="s">
        <v>125</v>
      </c>
    </row>
    <row r="14" spans="1:18">
      <c r="A14" t="s">
        <v>181</v>
      </c>
      <c r="N14" s="83" t="s">
        <v>98</v>
      </c>
      <c r="O14" s="84"/>
    </row>
    <row r="15" spans="1:18">
      <c r="N15" s="85" t="s">
        <v>210</v>
      </c>
      <c r="O15" s="83">
        <v>21</v>
      </c>
    </row>
    <row r="16" spans="1:18">
      <c r="N16" s="86" t="s">
        <v>211</v>
      </c>
      <c r="O16" s="83">
        <v>21</v>
      </c>
    </row>
    <row r="17" spans="14:15">
      <c r="N17" s="86" t="s">
        <v>212</v>
      </c>
      <c r="O17" s="83">
        <v>20</v>
      </c>
    </row>
    <row r="18" spans="14:15">
      <c r="N18" s="86" t="s">
        <v>213</v>
      </c>
      <c r="O18" s="83">
        <v>22</v>
      </c>
    </row>
    <row r="19" spans="14:15">
      <c r="N19" s="86" t="s">
        <v>214</v>
      </c>
      <c r="O19" s="83">
        <v>22</v>
      </c>
    </row>
    <row r="20" spans="14:15">
      <c r="N20" s="86" t="s">
        <v>215</v>
      </c>
      <c r="O20" s="83">
        <v>19</v>
      </c>
    </row>
    <row r="21" spans="14:15">
      <c r="N21" s="86" t="s">
        <v>216</v>
      </c>
      <c r="O21" s="83">
        <v>22</v>
      </c>
    </row>
    <row r="22" spans="14:15">
      <c r="N22" s="86" t="s">
        <v>217</v>
      </c>
      <c r="O22" s="83">
        <v>20</v>
      </c>
    </row>
    <row r="23" spans="14:15">
      <c r="N23" s="86" t="s">
        <v>218</v>
      </c>
      <c r="O23" s="83">
        <v>19</v>
      </c>
    </row>
    <row r="24" spans="14:15">
      <c r="N24" s="86" t="s">
        <v>207</v>
      </c>
      <c r="O24" s="83">
        <v>19</v>
      </c>
    </row>
    <row r="25" spans="14:15">
      <c r="N25" s="86" t="s">
        <v>208</v>
      </c>
      <c r="O25" s="83">
        <v>19</v>
      </c>
    </row>
    <row r="26" spans="14:15">
      <c r="N26" s="86" t="s">
        <v>209</v>
      </c>
      <c r="O26" s="83">
        <v>20</v>
      </c>
    </row>
  </sheetData>
  <protectedRanges>
    <protectedRange sqref="A10 C10:R10 A11:R12 A9:R9" name="範囲2"/>
    <protectedRange sqref="B10" name="範囲2_1"/>
  </protectedRanges>
  <mergeCells count="1">
    <mergeCell ref="B5:L5"/>
  </mergeCells>
  <phoneticPr fontId="2"/>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7443-5CDB-4C76-A310-A1C2D1E4211B}">
  <dimension ref="A1:M16"/>
  <sheetViews>
    <sheetView zoomScale="90" zoomScaleNormal="90" zoomScaleSheetLayoutView="100" workbookViewId="0">
      <selection activeCell="A2" sqref="A2"/>
    </sheetView>
  </sheetViews>
  <sheetFormatPr defaultRowHeight="13.5"/>
  <cols>
    <col min="1" max="2" width="8.625" style="179" customWidth="1"/>
    <col min="3" max="3" width="16.375" customWidth="1"/>
    <col min="4" max="4" width="14.125" customWidth="1"/>
    <col min="5" max="5" width="22.125" customWidth="1"/>
    <col min="6" max="6" width="13.5" customWidth="1"/>
    <col min="7" max="7" width="14.875" customWidth="1"/>
    <col min="8" max="8" width="11.375" style="180" customWidth="1"/>
    <col min="9" max="9" width="12.75" customWidth="1"/>
    <col min="10" max="10" width="8.625" style="179" customWidth="1"/>
    <col min="11" max="11" width="8.625" style="180" customWidth="1"/>
    <col min="12" max="12" width="13.75" customWidth="1"/>
  </cols>
  <sheetData>
    <row r="1" spans="1:13" ht="17.25">
      <c r="A1" s="140" t="s">
        <v>234</v>
      </c>
      <c r="B1" s="140"/>
      <c r="C1" s="21"/>
      <c r="D1" s="21"/>
      <c r="E1" s="21"/>
      <c r="F1" s="21"/>
      <c r="G1" s="21"/>
      <c r="H1" s="141"/>
      <c r="I1" s="21"/>
      <c r="J1" s="142"/>
      <c r="K1" s="141"/>
    </row>
    <row r="2" spans="1:13">
      <c r="A2" s="142"/>
      <c r="B2" s="142"/>
      <c r="C2" s="21"/>
      <c r="D2" s="21"/>
      <c r="E2" s="21"/>
      <c r="F2" s="21"/>
      <c r="G2" s="21"/>
      <c r="H2" s="141"/>
      <c r="I2" s="21"/>
      <c r="J2" s="142"/>
      <c r="K2" s="141"/>
    </row>
    <row r="3" spans="1:13" ht="81">
      <c r="A3" s="143" t="s">
        <v>235</v>
      </c>
      <c r="B3" s="143" t="s">
        <v>236</v>
      </c>
      <c r="C3" s="81" t="s">
        <v>237</v>
      </c>
      <c r="D3" s="22" t="s">
        <v>238</v>
      </c>
      <c r="E3" s="23" t="s">
        <v>239</v>
      </c>
      <c r="F3" s="24" t="s">
        <v>240</v>
      </c>
      <c r="G3" s="24" t="s">
        <v>241</v>
      </c>
      <c r="H3" s="144" t="s">
        <v>242</v>
      </c>
      <c r="I3" s="24" t="s">
        <v>243</v>
      </c>
      <c r="J3" s="145" t="s">
        <v>244</v>
      </c>
      <c r="K3" s="144" t="s">
        <v>245</v>
      </c>
      <c r="L3" s="145" t="s">
        <v>246</v>
      </c>
    </row>
    <row r="4" spans="1:13" ht="21" customHeight="1">
      <c r="A4" s="146" t="s">
        <v>247</v>
      </c>
      <c r="B4" s="147"/>
      <c r="C4" s="148"/>
      <c r="D4" s="149"/>
      <c r="E4" s="150"/>
      <c r="F4" s="151"/>
      <c r="G4" s="151"/>
      <c r="H4" s="152"/>
      <c r="I4" s="151"/>
      <c r="J4" s="153"/>
      <c r="K4" s="154"/>
      <c r="L4" s="83"/>
    </row>
    <row r="5" spans="1:13" s="164" customFormat="1" ht="34.5" customHeight="1">
      <c r="A5" s="155">
        <v>44114</v>
      </c>
      <c r="B5" s="155">
        <v>44116</v>
      </c>
      <c r="C5" s="156" t="s">
        <v>248</v>
      </c>
      <c r="D5" s="156" t="s">
        <v>249</v>
      </c>
      <c r="E5" s="157" t="s">
        <v>250</v>
      </c>
      <c r="F5" s="158" t="s">
        <v>251</v>
      </c>
      <c r="G5" s="158" t="s">
        <v>252</v>
      </c>
      <c r="H5" s="159">
        <v>80000</v>
      </c>
      <c r="I5" s="160" t="s">
        <v>249</v>
      </c>
      <c r="J5" s="161">
        <v>44165</v>
      </c>
      <c r="K5" s="159">
        <v>0</v>
      </c>
      <c r="L5" s="162"/>
      <c r="M5" s="163" t="s">
        <v>253</v>
      </c>
    </row>
    <row r="6" spans="1:13" ht="21" customHeight="1">
      <c r="A6" s="165"/>
      <c r="B6" s="165"/>
      <c r="C6" s="166"/>
      <c r="D6" s="167"/>
      <c r="E6" s="94"/>
      <c r="F6" s="70"/>
      <c r="G6" s="28"/>
      <c r="H6" s="168"/>
      <c r="I6" s="119"/>
      <c r="J6" s="169"/>
      <c r="K6" s="168"/>
      <c r="L6" s="83"/>
    </row>
    <row r="7" spans="1:13" ht="21" customHeight="1">
      <c r="A7" s="165"/>
      <c r="B7" s="165"/>
      <c r="C7" s="166"/>
      <c r="D7" s="167"/>
      <c r="E7" s="94"/>
      <c r="F7" s="70"/>
      <c r="G7" s="28"/>
      <c r="H7" s="168"/>
      <c r="I7" s="119"/>
      <c r="J7" s="169"/>
      <c r="K7" s="168"/>
      <c r="L7" s="83"/>
    </row>
    <row r="8" spans="1:13" ht="21" customHeight="1">
      <c r="A8" s="146" t="s">
        <v>254</v>
      </c>
      <c r="B8" s="147"/>
      <c r="C8" s="148"/>
      <c r="D8" s="149"/>
      <c r="E8" s="150"/>
      <c r="F8" s="151"/>
      <c r="G8" s="151"/>
      <c r="H8" s="152"/>
      <c r="I8" s="151"/>
      <c r="J8" s="153"/>
      <c r="K8" s="154"/>
      <c r="L8" s="83"/>
    </row>
    <row r="9" spans="1:13" ht="21" customHeight="1">
      <c r="A9" s="165"/>
      <c r="B9" s="165"/>
      <c r="C9" s="166"/>
      <c r="D9" s="167"/>
      <c r="E9" s="94"/>
      <c r="F9" s="70"/>
      <c r="G9" s="28"/>
      <c r="H9" s="168"/>
      <c r="I9" s="119"/>
      <c r="J9" s="169"/>
      <c r="K9" s="168"/>
      <c r="L9" s="83"/>
    </row>
    <row r="10" spans="1:13" ht="21" customHeight="1">
      <c r="A10" s="165"/>
      <c r="B10" s="165"/>
      <c r="C10" s="166"/>
      <c r="D10" s="167"/>
      <c r="E10" s="94"/>
      <c r="F10" s="70"/>
      <c r="G10" s="28"/>
      <c r="H10" s="168"/>
      <c r="I10" s="119"/>
      <c r="J10" s="169"/>
      <c r="K10" s="168"/>
      <c r="L10" s="83"/>
    </row>
    <row r="11" spans="1:13" s="178" customFormat="1" ht="21" customHeight="1">
      <c r="A11" s="170" t="s">
        <v>255</v>
      </c>
      <c r="B11" s="170"/>
      <c r="C11" s="171"/>
      <c r="D11" s="172"/>
      <c r="E11" s="173"/>
      <c r="F11" s="174"/>
      <c r="G11" s="174"/>
      <c r="H11" s="175">
        <f>SUBTOTAL(9,H5:H10)</f>
        <v>80000</v>
      </c>
      <c r="I11" s="176"/>
      <c r="J11" s="176"/>
      <c r="K11" s="175">
        <f>SUM(K4:K7)</f>
        <v>0</v>
      </c>
      <c r="L11" s="177"/>
    </row>
    <row r="12" spans="1:13" ht="21" customHeight="1">
      <c r="A12" s="146" t="s">
        <v>256</v>
      </c>
      <c r="B12" s="147"/>
      <c r="C12" s="148"/>
      <c r="D12" s="149"/>
      <c r="E12" s="150"/>
      <c r="F12" s="151"/>
      <c r="G12" s="151"/>
      <c r="H12" s="152"/>
      <c r="I12" s="151"/>
      <c r="J12" s="153"/>
      <c r="K12" s="154"/>
      <c r="L12" s="83"/>
    </row>
    <row r="13" spans="1:13" ht="21" customHeight="1">
      <c r="A13" s="165"/>
      <c r="B13" s="165"/>
      <c r="C13" s="166"/>
      <c r="D13" s="167"/>
      <c r="E13" s="94"/>
      <c r="F13" s="70"/>
      <c r="G13" s="28"/>
      <c r="H13" s="168"/>
      <c r="I13" s="119"/>
      <c r="J13" s="169"/>
      <c r="K13" s="168"/>
      <c r="L13" s="83"/>
    </row>
    <row r="14" spans="1:13" ht="21" customHeight="1">
      <c r="A14" s="165"/>
      <c r="B14" s="165"/>
      <c r="C14" s="166"/>
      <c r="D14" s="167"/>
      <c r="E14" s="94"/>
      <c r="F14" s="70"/>
      <c r="G14" s="28"/>
      <c r="H14" s="168"/>
      <c r="I14" s="119"/>
      <c r="J14" s="169"/>
      <c r="K14" s="168"/>
      <c r="L14" s="83"/>
    </row>
    <row r="15" spans="1:13" ht="21" customHeight="1">
      <c r="A15" s="165"/>
      <c r="B15" s="165"/>
      <c r="C15" s="166"/>
      <c r="D15" s="167"/>
      <c r="E15" s="94"/>
      <c r="F15" s="70"/>
      <c r="G15" s="28"/>
      <c r="H15" s="168"/>
      <c r="I15" s="119"/>
      <c r="J15" s="169"/>
      <c r="K15" s="168"/>
      <c r="L15" s="83"/>
    </row>
    <row r="16" spans="1:13" s="178" customFormat="1" ht="21" customHeight="1">
      <c r="A16" s="170" t="s">
        <v>255</v>
      </c>
      <c r="B16" s="170"/>
      <c r="C16" s="171"/>
      <c r="D16" s="172"/>
      <c r="E16" s="173"/>
      <c r="F16" s="174"/>
      <c r="G16" s="174"/>
      <c r="H16" s="175">
        <f>SUBTOTAL(9,H13:H15)</f>
        <v>0</v>
      </c>
      <c r="I16" s="176"/>
      <c r="J16" s="176"/>
      <c r="K16" s="175">
        <f>SUM(K12:K15)</f>
        <v>0</v>
      </c>
      <c r="L16" s="177"/>
    </row>
  </sheetData>
  <protectedRanges>
    <protectedRange sqref="E5:K7 E13:K15 E9:K10" name="範囲2"/>
    <protectedRange sqref="A5:B7 A13:B15 A9:B10" name="範囲2_1_5"/>
    <protectedRange sqref="C5:C7 C13:C15 D5 C9:C10" name="範囲2_1_1_1"/>
    <protectedRange sqref="D6:D7 D13:D15 D9:D10" name="範囲2_1_2_1"/>
  </protectedRanges>
  <phoneticPr fontId="2"/>
  <printOptions horizontalCentered="1"/>
  <pageMargins left="0.70866141732283472" right="0.70866141732283472" top="0.94488188976377963" bottom="0.55118110236220474"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様式Ⅲ－８ー１　帳簿</vt:lpstr>
      <vt:lpstr>【記入例】様式Ⅲ－８ー１　帳簿</vt:lpstr>
      <vt:lpstr>【参考】人件費等内訳</vt:lpstr>
      <vt:lpstr>【参考】単価計算</vt:lpstr>
      <vt:lpstr>【参考】旅費内訳</vt:lpstr>
      <vt:lpstr>'【記入例】様式Ⅲ－８ー１　帳簿'!Print_Area</vt:lpstr>
      <vt:lpstr>【参考】旅費内訳!Print_Area</vt:lpstr>
      <vt:lpstr>'様式Ⅲ－８ー１　帳簿'!Print_Area</vt:lpstr>
      <vt:lpstr>'【記入例】様式Ⅲ－８ー１　帳簿'!Print_Titles</vt:lpstr>
      <vt:lpstr>【参考】人件費等内訳!Print_Titles</vt:lpstr>
      <vt:lpstr>【参考】単価計算!Print_Titles</vt:lpstr>
      <vt:lpstr>【参考】旅費内訳!Print_Titles</vt:lpstr>
      <vt:lpstr>'様式Ⅲ－８ー１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2019-06-06T04:50:03Z</dcterms:created>
  <dcterms:modified xsi:type="dcterms:W3CDTF">2020-12-18T06:47:08Z</dcterms:modified>
</cp:coreProperties>
</file>