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5EF1C997-51F8-4567-B644-BBB32AC27A8C}" xr6:coauthVersionLast="45" xr6:coauthVersionMax="45" xr10:uidLastSave="{00000000-0000-0000-0000-000000000000}"/>
  <bookViews>
    <workbookView xWindow="-120" yWindow="-120" windowWidth="29040" windowHeight="15840" tabRatio="717" xr2:uid="{00000000-000D-0000-FFFF-FFFF00000000}"/>
  </bookViews>
  <sheets>
    <sheet name="様式Ⅲ-8-3 帳簿" sheetId="20" r:id="rId1"/>
    <sheet name="【記入例】様式Ⅲ-8-3 帳簿 " sheetId="21" r:id="rId2"/>
    <sheet name="【参考】人件費等内訳" sheetId="19" r:id="rId3"/>
    <sheet name="【参考】単価計算" sheetId="16" r:id="rId4"/>
    <sheet name="【参考】旅費内訳" sheetId="24" r:id="rId5"/>
  </sheets>
  <definedNames>
    <definedName name="_xlnm._FilterDatabase" localSheetId="1" hidden="1">'【記入例】様式Ⅲ-8-3 帳簿 '!$A$12:$L$12</definedName>
    <definedName name="_xlnm._FilterDatabase" localSheetId="0" hidden="1">'様式Ⅲ-8-3 帳簿'!$A$12:$L$12</definedName>
    <definedName name="_xlnm.Print_Area" localSheetId="1">'【記入例】様式Ⅲ-8-3 帳簿 '!$A$1:$L$91</definedName>
    <definedName name="_xlnm.Print_Area" localSheetId="4">【参考】旅費内訳!$A$1:$K$17</definedName>
    <definedName name="_xlnm.Print_Area" localSheetId="0">'様式Ⅲ-8-3 帳簿'!$A$1:$K$75</definedName>
    <definedName name="_xlnm.Print_Titles" localSheetId="1">'【記入例】様式Ⅲ-8-3 帳簿 '!$12:$12</definedName>
    <definedName name="_xlnm.Print_Titles" localSheetId="2">【参考】人件費等内訳!$5:$5</definedName>
    <definedName name="_xlnm.Print_Titles" localSheetId="3">【参考】単価計算!$8:$8</definedName>
    <definedName name="_xlnm.Print_Titles" localSheetId="4">【参考】旅費内訳!$3:$3</definedName>
    <definedName name="_xlnm.Print_Titles" localSheetId="0">'様式Ⅲ-8-3 帳簿'!$12:$12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0" i="21" l="1"/>
  <c r="H11" i="24" l="1"/>
  <c r="K11" i="24"/>
  <c r="H16" i="24"/>
  <c r="K16" i="24"/>
  <c r="E80" i="21" l="1"/>
  <c r="E64" i="20"/>
  <c r="L42" i="21" l="1"/>
  <c r="K42" i="21"/>
  <c r="E42" i="21"/>
  <c r="L47" i="21"/>
  <c r="K47" i="21"/>
  <c r="E47" i="21"/>
  <c r="L53" i="21" l="1"/>
  <c r="L54" i="21" s="1"/>
  <c r="L50" i="21"/>
  <c r="K53" i="21"/>
  <c r="K54" i="21" s="1"/>
  <c r="K50" i="21"/>
  <c r="E53" i="21"/>
  <c r="L35" i="20"/>
  <c r="L32" i="20"/>
  <c r="L29" i="20"/>
  <c r="K35" i="20"/>
  <c r="K32" i="20"/>
  <c r="K29" i="20"/>
  <c r="E35" i="20"/>
  <c r="E32" i="20"/>
  <c r="E29" i="20"/>
  <c r="E36" i="20" l="1"/>
  <c r="K36" i="20"/>
  <c r="E54" i="21"/>
  <c r="K16" i="21" l="1"/>
  <c r="L16" i="21"/>
  <c r="E16" i="21"/>
  <c r="M9" i="19" l="1"/>
  <c r="N9" i="19"/>
  <c r="L9" i="19"/>
  <c r="O8" i="19"/>
  <c r="F8" i="19"/>
  <c r="O7" i="19"/>
  <c r="F7" i="19"/>
  <c r="O6" i="19"/>
  <c r="F6" i="19"/>
  <c r="O9" i="19" l="1"/>
  <c r="F9" i="19"/>
  <c r="E55" i="20" l="1"/>
  <c r="E71" i="21" l="1"/>
  <c r="E77" i="21" l="1"/>
  <c r="K71" i="21"/>
  <c r="N23" i="19"/>
  <c r="N24" i="19" s="1"/>
  <c r="M23" i="19"/>
  <c r="M24" i="19" s="1"/>
  <c r="L23" i="19"/>
  <c r="L24" i="19" s="1"/>
  <c r="O22" i="19"/>
  <c r="F22" i="19"/>
  <c r="O21" i="19"/>
  <c r="K21" i="19"/>
  <c r="J21" i="19"/>
  <c r="F21" i="19"/>
  <c r="O20" i="19"/>
  <c r="K20" i="19"/>
  <c r="J20" i="19"/>
  <c r="F20" i="19"/>
  <c r="O19" i="19"/>
  <c r="K19" i="19"/>
  <c r="J19" i="19"/>
  <c r="F19" i="19"/>
  <c r="O18" i="19"/>
  <c r="K18" i="19"/>
  <c r="J18" i="19"/>
  <c r="F18" i="19"/>
  <c r="O17" i="19"/>
  <c r="K17" i="19"/>
  <c r="J17" i="19"/>
  <c r="F17" i="19"/>
  <c r="O16" i="19"/>
  <c r="K16" i="19"/>
  <c r="J16" i="19"/>
  <c r="F16" i="19"/>
  <c r="O15" i="19"/>
  <c r="K15" i="19"/>
  <c r="J15" i="19"/>
  <c r="F15" i="19"/>
  <c r="O14" i="19"/>
  <c r="K14" i="19"/>
  <c r="J14" i="19"/>
  <c r="F14" i="19"/>
  <c r="O13" i="19"/>
  <c r="K13" i="19"/>
  <c r="J13" i="19"/>
  <c r="F13" i="19"/>
  <c r="O12" i="19"/>
  <c r="K12" i="19"/>
  <c r="J12" i="19"/>
  <c r="F12" i="19"/>
  <c r="O11" i="19"/>
  <c r="K11" i="19"/>
  <c r="J11" i="19"/>
  <c r="F11" i="19"/>
  <c r="O10" i="19"/>
  <c r="K10" i="19"/>
  <c r="J10" i="19"/>
  <c r="F10" i="19"/>
  <c r="M10" i="16"/>
  <c r="M9" i="16"/>
  <c r="N9" i="16" s="1"/>
  <c r="L71" i="21"/>
  <c r="L18" i="20"/>
  <c r="L15" i="20"/>
  <c r="L55" i="20"/>
  <c r="L25" i="20"/>
  <c r="E63" i="21"/>
  <c r="L69" i="21"/>
  <c r="L66" i="21"/>
  <c r="L63" i="21"/>
  <c r="L59" i="21"/>
  <c r="L22" i="21"/>
  <c r="L23" i="21" s="1"/>
  <c r="K63" i="21"/>
  <c r="K56" i="21"/>
  <c r="K69" i="21"/>
  <c r="K66" i="21"/>
  <c r="K59" i="21"/>
  <c r="L56" i="21"/>
  <c r="E85" i="21"/>
  <c r="K22" i="21"/>
  <c r="K23" i="21" s="1"/>
  <c r="E22" i="21"/>
  <c r="E23" i="21" s="1"/>
  <c r="K51" i="20"/>
  <c r="K48" i="20"/>
  <c r="K45" i="20"/>
  <c r="K42" i="20"/>
  <c r="K39" i="20"/>
  <c r="K25" i="20"/>
  <c r="K22" i="20"/>
  <c r="K26" i="20" s="1"/>
  <c r="K18" i="20"/>
  <c r="K15" i="20"/>
  <c r="K19" i="20" s="1"/>
  <c r="E48" i="20"/>
  <c r="E66" i="21"/>
  <c r="E61" i="20"/>
  <c r="O9" i="16"/>
  <c r="P9" i="16" s="1"/>
  <c r="E51" i="20"/>
  <c r="E42" i="20"/>
  <c r="E45" i="20"/>
  <c r="E25" i="20"/>
  <c r="E22" i="20"/>
  <c r="E18" i="20"/>
  <c r="E15" i="20"/>
  <c r="E19" i="20" s="1"/>
  <c r="E69" i="21"/>
  <c r="E59" i="21"/>
  <c r="E56" i="21"/>
  <c r="L39" i="20"/>
  <c r="E69" i="20"/>
  <c r="L22" i="20"/>
  <c r="L26" i="20" s="1"/>
  <c r="E68" i="20" s="1"/>
  <c r="E72" i="20" s="1"/>
  <c r="E73" i="20" s="1"/>
  <c r="L36" i="20"/>
  <c r="L51" i="20"/>
  <c r="L48" i="20"/>
  <c r="L45" i="20"/>
  <c r="L42" i="20"/>
  <c r="E39" i="20"/>
  <c r="O10" i="16"/>
  <c r="P10" i="16" s="1"/>
  <c r="N10" i="16"/>
  <c r="K55" i="20"/>
  <c r="L57" i="20" l="1"/>
  <c r="L19" i="20"/>
  <c r="Q11" i="19"/>
  <c r="Q14" i="19"/>
  <c r="R14" i="19" s="1"/>
  <c r="Q17" i="19"/>
  <c r="R17" i="19" s="1"/>
  <c r="Q20" i="19"/>
  <c r="K57" i="20"/>
  <c r="K58" i="20" s="1"/>
  <c r="K65" i="20" s="1"/>
  <c r="E74" i="20" s="1"/>
  <c r="E75" i="20" s="1"/>
  <c r="E56" i="20" s="1"/>
  <c r="E57" i="20" s="1"/>
  <c r="L58" i="20"/>
  <c r="L65" i="20" s="1"/>
  <c r="R10" i="16"/>
  <c r="I22" i="19" s="1"/>
  <c r="K22" i="19" s="1"/>
  <c r="Q22" i="19" s="1"/>
  <c r="L37" i="21" s="1"/>
  <c r="Q10" i="16"/>
  <c r="H22" i="19" s="1"/>
  <c r="J22" i="19" s="1"/>
  <c r="P22" i="19" s="1"/>
  <c r="E37" i="21" s="1"/>
  <c r="E26" i="20"/>
  <c r="R9" i="16"/>
  <c r="Q9" i="16"/>
  <c r="L73" i="21"/>
  <c r="R11" i="19"/>
  <c r="L26" i="21"/>
  <c r="R20" i="19"/>
  <c r="L35" i="21"/>
  <c r="K73" i="21"/>
  <c r="O23" i="19"/>
  <c r="O24" i="19" s="1"/>
  <c r="P11" i="19"/>
  <c r="E26" i="21" s="1"/>
  <c r="Q12" i="19"/>
  <c r="Q10" i="19"/>
  <c r="L25" i="21" s="1"/>
  <c r="P12" i="19"/>
  <c r="E27" i="21" s="1"/>
  <c r="Q13" i="19"/>
  <c r="P15" i="19"/>
  <c r="E30" i="21" s="1"/>
  <c r="Q16" i="19"/>
  <c r="P18" i="19"/>
  <c r="E33" i="21" s="1"/>
  <c r="Q19" i="19"/>
  <c r="P21" i="19"/>
  <c r="E36" i="21" s="1"/>
  <c r="F23" i="19"/>
  <c r="F24" i="19" s="1"/>
  <c r="P14" i="19"/>
  <c r="E29" i="21" s="1"/>
  <c r="Q15" i="19"/>
  <c r="P17" i="19"/>
  <c r="E32" i="21" s="1"/>
  <c r="Q18" i="19"/>
  <c r="P20" i="19"/>
  <c r="E35" i="21" s="1"/>
  <c r="Q21" i="19"/>
  <c r="P10" i="19"/>
  <c r="E25" i="21" s="1"/>
  <c r="P13" i="19"/>
  <c r="E28" i="21" s="1"/>
  <c r="P16" i="19"/>
  <c r="E31" i="21" s="1"/>
  <c r="P19" i="19"/>
  <c r="E34" i="21" s="1"/>
  <c r="R10" i="19"/>
  <c r="L29" i="21" l="1"/>
  <c r="L32" i="21"/>
  <c r="J23" i="19"/>
  <c r="K23" i="19"/>
  <c r="E58" i="20"/>
  <c r="E65" i="20" s="1"/>
  <c r="I6" i="19"/>
  <c r="K6" i="19" s="1"/>
  <c r="I8" i="19"/>
  <c r="K8" i="19" s="1"/>
  <c r="Q8" i="19" s="1"/>
  <c r="R8" i="19" s="1"/>
  <c r="I7" i="19"/>
  <c r="K7" i="19" s="1"/>
  <c r="Q7" i="19" s="1"/>
  <c r="R7" i="19" s="1"/>
  <c r="H7" i="19"/>
  <c r="J7" i="19" s="1"/>
  <c r="P7" i="19" s="1"/>
  <c r="H6" i="19"/>
  <c r="J6" i="19" s="1"/>
  <c r="H8" i="19"/>
  <c r="J8" i="19" s="1"/>
  <c r="P8" i="19" s="1"/>
  <c r="R18" i="19"/>
  <c r="L33" i="21"/>
  <c r="R16" i="19"/>
  <c r="L31" i="21"/>
  <c r="R12" i="19"/>
  <c r="L27" i="21"/>
  <c r="R21" i="19"/>
  <c r="L36" i="21"/>
  <c r="R13" i="19"/>
  <c r="L28" i="21"/>
  <c r="R19" i="19"/>
  <c r="L34" i="21"/>
  <c r="K38" i="21"/>
  <c r="K43" i="21" s="1"/>
  <c r="R15" i="19"/>
  <c r="L30" i="21"/>
  <c r="R22" i="19"/>
  <c r="Q23" i="19"/>
  <c r="P23" i="19"/>
  <c r="R23" i="19" l="1"/>
  <c r="Q6" i="19"/>
  <c r="K9" i="19"/>
  <c r="K24" i="19" s="1"/>
  <c r="P6" i="19"/>
  <c r="P9" i="19" s="1"/>
  <c r="E24" i="21" s="1"/>
  <c r="E38" i="21" s="1"/>
  <c r="E43" i="21" s="1"/>
  <c r="J9" i="19"/>
  <c r="J24" i="19" s="1"/>
  <c r="K74" i="21"/>
  <c r="K81" i="21" s="1"/>
  <c r="E90" i="21" s="1"/>
  <c r="P24" i="19" l="1"/>
  <c r="R6" i="19"/>
  <c r="Q9" i="19"/>
  <c r="L24" i="21" s="1"/>
  <c r="Q24" i="19" l="1"/>
  <c r="L38" i="21"/>
  <c r="E84" i="21" s="1"/>
  <c r="E88" i="21" s="1"/>
  <c r="E89" i="21" s="1"/>
  <c r="E91" i="21" s="1"/>
  <c r="E72" i="21" s="1"/>
  <c r="E73" i="21" s="1"/>
  <c r="E74" i="21" s="1"/>
  <c r="E81" i="21" s="1"/>
  <c r="R9" i="19"/>
  <c r="R24" i="19"/>
  <c r="L43" i="21" l="1"/>
  <c r="L74" i="21" s="1"/>
  <c r="L81" i="21" s="1"/>
</calcChain>
</file>

<file path=xl/sharedStrings.xml><?xml version="1.0" encoding="utf-8"?>
<sst xmlns="http://schemas.openxmlformats.org/spreadsheetml/2006/main" count="482" uniqueCount="257">
  <si>
    <t>品名</t>
    <rPh sb="0" eb="2">
      <t>ヒンメイ</t>
    </rPh>
    <phoneticPr fontId="3"/>
  </si>
  <si>
    <t>規格</t>
    <rPh sb="0" eb="2">
      <t>キカク</t>
    </rPh>
    <phoneticPr fontId="3"/>
  </si>
  <si>
    <t>数量</t>
    <rPh sb="0" eb="2">
      <t>スウリョウ</t>
    </rPh>
    <phoneticPr fontId="3"/>
  </si>
  <si>
    <t>単位</t>
    <rPh sb="0" eb="2">
      <t>タンイ</t>
    </rPh>
    <phoneticPr fontId="3"/>
  </si>
  <si>
    <t>契約相手方</t>
    <rPh sb="0" eb="2">
      <t>ケイヤク</t>
    </rPh>
    <rPh sb="2" eb="5">
      <t>アイテガタ</t>
    </rPh>
    <phoneticPr fontId="3"/>
  </si>
  <si>
    <t>契約年月日</t>
    <rPh sb="0" eb="2">
      <t>ケイヤク</t>
    </rPh>
    <rPh sb="2" eb="5">
      <t>ネンガッピ</t>
    </rPh>
    <phoneticPr fontId="3"/>
  </si>
  <si>
    <t>納品年月日</t>
    <rPh sb="0" eb="2">
      <t>ノウヒン</t>
    </rPh>
    <rPh sb="2" eb="5">
      <t>ネンガッピ</t>
    </rPh>
    <phoneticPr fontId="3"/>
  </si>
  <si>
    <t>支払年月日</t>
    <rPh sb="0" eb="2">
      <t>シハライ</t>
    </rPh>
    <rPh sb="2" eb="5">
      <t>ネンガッピ</t>
    </rPh>
    <phoneticPr fontId="3"/>
  </si>
  <si>
    <t>備考</t>
    <rPh sb="0" eb="2">
      <t>ビコウ</t>
    </rPh>
    <phoneticPr fontId="3"/>
  </si>
  <si>
    <t>○○　○○　←氏名</t>
    <rPh sb="7" eb="9">
      <t>シメイ</t>
    </rPh>
    <phoneticPr fontId="3"/>
  </si>
  <si>
    <t>　旅費計</t>
    <rPh sb="1" eb="3">
      <t>リョヒ</t>
    </rPh>
    <rPh sb="3" eb="4">
      <t>ケイ</t>
    </rPh>
    <phoneticPr fontId="3"/>
  </si>
  <si>
    <t>試薬</t>
    <phoneticPr fontId="3"/>
  </si>
  <si>
    <t>（株）○○</t>
    <rPh sb="0" eb="3">
      <t>カブ</t>
    </rPh>
    <phoneticPr fontId="3"/>
  </si>
  <si>
    <t>直接経費計</t>
    <rPh sb="0" eb="2">
      <t>チョクセツ</t>
    </rPh>
    <rPh sb="2" eb="4">
      <t>ケイヒ</t>
    </rPh>
    <rPh sb="4" eb="5">
      <t>ケイ</t>
    </rPh>
    <phoneticPr fontId="3"/>
  </si>
  <si>
    <t>合計額</t>
    <rPh sb="0" eb="3">
      <t>ゴウケイガク</t>
    </rPh>
    <phoneticPr fontId="3"/>
  </si>
  <si>
    <t>合計</t>
    <rPh sb="0" eb="2">
      <t>ゴウケイ</t>
    </rPh>
    <phoneticPr fontId="3"/>
  </si>
  <si>
    <t>○○税務署</t>
    <rPh sb="2" eb="5">
      <t>ゼイムショ</t>
    </rPh>
    <phoneticPr fontId="3"/>
  </si>
  <si>
    <t>金額（税込）</t>
    <rPh sb="0" eb="2">
      <t>キンガク</t>
    </rPh>
    <rPh sb="3" eb="5">
      <t>ゼイコ</t>
    </rPh>
    <phoneticPr fontId="3"/>
  </si>
  <si>
    <t>○○遠心機</t>
    <rPh sb="2" eb="4">
      <t>エンシン</t>
    </rPh>
    <rPh sb="4" eb="5">
      <t>キ</t>
    </rPh>
    <phoneticPr fontId="3"/>
  </si>
  <si>
    <t>メーカー名　型式</t>
    <rPh sb="4" eb="5">
      <t>メイ</t>
    </rPh>
    <rPh sb="6" eb="8">
      <t>カタシキ</t>
    </rPh>
    <phoneticPr fontId="2"/>
  </si>
  <si>
    <t>○○解析装置</t>
    <rPh sb="2" eb="4">
      <t>カイセキ</t>
    </rPh>
    <rPh sb="4" eb="6">
      <t>ソウチ</t>
    </rPh>
    <phoneticPr fontId="3"/>
  </si>
  <si>
    <t>○○室電気代○月分</t>
    <rPh sb="2" eb="3">
      <t>シツ</t>
    </rPh>
    <rPh sb="3" eb="6">
      <t>デンキダイ</t>
    </rPh>
    <rPh sb="7" eb="9">
      <t>ツキブン</t>
    </rPh>
    <phoneticPr fontId="2"/>
  </si>
  <si>
    <t>○○電力（株）</t>
    <rPh sb="2" eb="4">
      <t>デンリョク</t>
    </rPh>
    <rPh sb="4" eb="7">
      <t>カブ</t>
    </rPh>
    <phoneticPr fontId="2"/>
  </si>
  <si>
    <t>○○室上下水道料○月分</t>
    <rPh sb="2" eb="3">
      <t>シツ</t>
    </rPh>
    <rPh sb="3" eb="5">
      <t>ジョウゲ</t>
    </rPh>
    <rPh sb="5" eb="6">
      <t>スイ</t>
    </rPh>
    <rPh sb="6" eb="7">
      <t>ドウ</t>
    </rPh>
    <rPh sb="7" eb="8">
      <t>リョウ</t>
    </rPh>
    <rPh sb="9" eb="11">
      <t>ツキブン</t>
    </rPh>
    <phoneticPr fontId="2"/>
  </si>
  <si>
    <t>○○水道事務所</t>
    <rPh sb="2" eb="4">
      <t>スイドウ</t>
    </rPh>
    <rPh sb="4" eb="7">
      <t>ジムショ</t>
    </rPh>
    <phoneticPr fontId="2"/>
  </si>
  <si>
    <t>外国旅費</t>
    <rPh sb="0" eb="2">
      <t>ガイコク</t>
    </rPh>
    <rPh sb="2" eb="4">
      <t>リョヒ</t>
    </rPh>
    <phoneticPr fontId="2"/>
  </si>
  <si>
    <t>賃金</t>
    <rPh sb="0" eb="2">
      <t>チンギン</t>
    </rPh>
    <phoneticPr fontId="2"/>
  </si>
  <si>
    <t>消費税等相当額</t>
    <rPh sb="0" eb="3">
      <t>ショウヒゼイ</t>
    </rPh>
    <rPh sb="3" eb="4">
      <t>トウ</t>
    </rPh>
    <rPh sb="4" eb="6">
      <t>ソウトウ</t>
    </rPh>
    <rPh sb="6" eb="7">
      <t>ガク</t>
    </rPh>
    <phoneticPr fontId="3"/>
  </si>
  <si>
    <t>支払日</t>
    <rPh sb="0" eb="3">
      <t>シハライビ</t>
    </rPh>
    <phoneticPr fontId="6"/>
  </si>
  <si>
    <t>従事月</t>
    <rPh sb="0" eb="2">
      <t>ジュウジ</t>
    </rPh>
    <rPh sb="2" eb="3">
      <t>ツキ</t>
    </rPh>
    <phoneticPr fontId="6"/>
  </si>
  <si>
    <t>職員名</t>
  </si>
  <si>
    <t>試験研究計画名：</t>
    <rPh sb="0" eb="2">
      <t>シケン</t>
    </rPh>
    <rPh sb="2" eb="4">
      <t>ケンキュウ</t>
    </rPh>
    <rPh sb="4" eb="7">
      <t>ケイカクメイ</t>
    </rPh>
    <phoneticPr fontId="2"/>
  </si>
  <si>
    <t>構成員名（所在市町村名）：</t>
    <rPh sb="0" eb="3">
      <t>コウセイイン</t>
    </rPh>
    <rPh sb="3" eb="4">
      <t>メイ</t>
    </rPh>
    <rPh sb="5" eb="7">
      <t>ショザイ</t>
    </rPh>
    <rPh sb="7" eb="11">
      <t>シチョウソンメイ</t>
    </rPh>
    <phoneticPr fontId="2"/>
  </si>
  <si>
    <t>当該事業年度の実施期間：</t>
    <rPh sb="0" eb="2">
      <t>トウガイ</t>
    </rPh>
    <rPh sb="2" eb="4">
      <t>ジギョウ</t>
    </rPh>
    <rPh sb="4" eb="6">
      <t>ネンド</t>
    </rPh>
    <rPh sb="7" eb="9">
      <t>ジッシ</t>
    </rPh>
    <rPh sb="9" eb="11">
      <t>キカン</t>
    </rPh>
    <phoneticPr fontId="2"/>
  </si>
  <si>
    <t>部材</t>
    <rPh sb="0" eb="2">
      <t>ブザイ</t>
    </rPh>
    <phoneticPr fontId="3"/>
  </si>
  <si>
    <t>台</t>
    <rPh sb="0" eb="1">
      <t>ダイ</t>
    </rPh>
    <phoneticPr fontId="2"/>
  </si>
  <si>
    <t>賃金</t>
    <rPh sb="0" eb="2">
      <t>チンギン</t>
    </rPh>
    <phoneticPr fontId="3"/>
  </si>
  <si>
    <t>○○　○○</t>
    <phoneticPr fontId="3"/>
  </si>
  <si>
    <t>コンソーシアム名：　</t>
    <rPh sb="7" eb="8">
      <t>メイ</t>
    </rPh>
    <phoneticPr fontId="2"/>
  </si>
  <si>
    <t>○○○○○○○○○○○○○○○○○○</t>
    <phoneticPr fontId="2"/>
  </si>
  <si>
    <t>(株)○○○○（○○県○○市）</t>
    <rPh sb="0" eb="3">
      <t>カブ</t>
    </rPh>
    <rPh sb="10" eb="11">
      <t>ケン</t>
    </rPh>
    <rPh sb="13" eb="14">
      <t>シ</t>
    </rPh>
    <phoneticPr fontId="2"/>
  </si>
  <si>
    <t>実施課題における○○○○に関する研究打ち合わせ</t>
    <rPh sb="0" eb="2">
      <t>ジッシ</t>
    </rPh>
    <rPh sb="2" eb="4">
      <t>カダイ</t>
    </rPh>
    <rPh sb="13" eb="14">
      <t>カン</t>
    </rPh>
    <rPh sb="16" eb="18">
      <t>ケンキュウ</t>
    </rPh>
    <rPh sb="18" eb="19">
      <t>ウ</t>
    </rPh>
    <rPh sb="20" eb="21">
      <t>ア</t>
    </rPh>
    <phoneticPr fontId="2"/>
  </si>
  <si>
    <t>○○研究会成果発表</t>
    <rPh sb="2" eb="5">
      <t>ケンキュウカイ</t>
    </rPh>
    <rPh sb="5" eb="7">
      <t>セイカ</t>
    </rPh>
    <rPh sb="7" eb="9">
      <t>ハッピョウ</t>
    </rPh>
    <phoneticPr fontId="3"/>
  </si>
  <si>
    <t>○○研究会出席旅費</t>
    <rPh sb="2" eb="5">
      <t>ケンキュウカイ</t>
    </rPh>
    <rPh sb="5" eb="7">
      <t>シュッセキ</t>
    </rPh>
    <rPh sb="7" eb="9">
      <t>リョヒ</t>
    </rPh>
    <phoneticPr fontId="2"/>
  </si>
  <si>
    <t>○○研究会出席旅費に係る源泉徴収税</t>
    <rPh sb="2" eb="5">
      <t>ケンキュウカイ</t>
    </rPh>
    <rPh sb="5" eb="7">
      <t>シュッセキ</t>
    </rPh>
    <rPh sb="7" eb="9">
      <t>リョヒ</t>
    </rPh>
    <rPh sb="10" eb="11">
      <t>カカ</t>
    </rPh>
    <rPh sb="12" eb="14">
      <t>ゲンセン</t>
    </rPh>
    <rPh sb="14" eb="16">
      <t>チョウシュウ</t>
    </rPh>
    <rPh sb="16" eb="17">
      <t>ゼイ</t>
    </rPh>
    <phoneticPr fontId="2"/>
  </si>
  <si>
    <t>○○○○○</t>
    <phoneticPr fontId="2"/>
  </si>
  <si>
    <t>パンフレット</t>
    <phoneticPr fontId="2"/>
  </si>
  <si>
    <t>仕様書のとおり</t>
    <rPh sb="0" eb="3">
      <t>シヨウショ</t>
    </rPh>
    <phoneticPr fontId="2"/>
  </si>
  <si>
    <t>件</t>
    <rPh sb="0" eb="1">
      <t>ケン</t>
    </rPh>
    <phoneticPr fontId="2"/>
  </si>
  <si>
    <t>本</t>
    <rPh sb="0" eb="1">
      <t>ホン</t>
    </rPh>
    <phoneticPr fontId="2"/>
  </si>
  <si>
    <t>個</t>
    <rPh sb="0" eb="1">
      <t>コ</t>
    </rPh>
    <phoneticPr fontId="2"/>
  </si>
  <si>
    <t>別紙人件費等内訳のとおり</t>
    <rPh sb="0" eb="2">
      <t>ベッシ</t>
    </rPh>
    <rPh sb="2" eb="5">
      <t>ジンケンヒ</t>
    </rPh>
    <rPh sb="5" eb="6">
      <t>トウ</t>
    </rPh>
    <rPh sb="6" eb="8">
      <t>ウチワケ</t>
    </rPh>
    <phoneticPr fontId="2"/>
  </si>
  <si>
    <t>給与</t>
    <rPh sb="0" eb="2">
      <t>キュウヨ</t>
    </rPh>
    <phoneticPr fontId="2"/>
  </si>
  <si>
    <t>○○○○○○○○○</t>
    <phoneticPr fontId="2"/>
  </si>
  <si>
    <t>7/3～4　○○大学（所在市町村名）</t>
    <rPh sb="8" eb="10">
      <t>ダイガク</t>
    </rPh>
    <rPh sb="11" eb="13">
      <t>ショザイ</t>
    </rPh>
    <rPh sb="13" eb="17">
      <t>シチョウソンメイ</t>
    </rPh>
    <phoneticPr fontId="3"/>
  </si>
  <si>
    <t>8/3～4　○○大学（所在市町村名）</t>
    <rPh sb="8" eb="10">
      <t>ダイガク</t>
    </rPh>
    <rPh sb="11" eb="13">
      <t>ショザイ</t>
    </rPh>
    <rPh sb="13" eb="17">
      <t>シチョウソンメイ</t>
    </rPh>
    <phoneticPr fontId="3"/>
  </si>
  <si>
    <t>6/3～4　○○大学（所在市町村名）</t>
    <rPh sb="8" eb="10">
      <t>ダイガク</t>
    </rPh>
    <phoneticPr fontId="3"/>
  </si>
  <si>
    <t>国際○○シンポジウムにおける○○に関する講演</t>
    <rPh sb="0" eb="2">
      <t>コクサイ</t>
    </rPh>
    <rPh sb="17" eb="18">
      <t>カン</t>
    </rPh>
    <rPh sb="20" eb="22">
      <t>コウエン</t>
    </rPh>
    <phoneticPr fontId="2"/>
  </si>
  <si>
    <t>会場借料</t>
    <rPh sb="0" eb="2">
      <t>カイジョウ</t>
    </rPh>
    <rPh sb="2" eb="4">
      <t>シャクリョウ</t>
    </rPh>
    <phoneticPr fontId="2"/>
  </si>
  <si>
    <t>○○会議室</t>
    <rPh sb="2" eb="5">
      <t>カイギシツ</t>
    </rPh>
    <phoneticPr fontId="2"/>
  </si>
  <si>
    <t>○○市</t>
    <rPh sb="2" eb="3">
      <t>シ</t>
    </rPh>
    <phoneticPr fontId="2"/>
  </si>
  <si>
    <t>修理代</t>
    <rPh sb="0" eb="3">
      <t>シュウリダイ</t>
    </rPh>
    <phoneticPr fontId="2"/>
  </si>
  <si>
    <t>人件費</t>
    <rPh sb="0" eb="3">
      <t>ジンケンヒ</t>
    </rPh>
    <phoneticPr fontId="2"/>
  </si>
  <si>
    <t>社員単価計算</t>
    <rPh sb="0" eb="2">
      <t>シャイン</t>
    </rPh>
    <rPh sb="2" eb="4">
      <t>タンカ</t>
    </rPh>
    <rPh sb="4" eb="6">
      <t>ケイサン</t>
    </rPh>
    <phoneticPr fontId="2"/>
  </si>
  <si>
    <t>期間</t>
    <rPh sb="0" eb="2">
      <t>キカン</t>
    </rPh>
    <phoneticPr fontId="6"/>
  </si>
  <si>
    <t>社員名</t>
    <rPh sb="0" eb="2">
      <t>シャイン</t>
    </rPh>
    <phoneticPr fontId="2"/>
  </si>
  <si>
    <t>通勤手当
（課税）</t>
    <rPh sb="0" eb="2">
      <t>ツウキン</t>
    </rPh>
    <rPh sb="2" eb="4">
      <t>テアテ</t>
    </rPh>
    <rPh sb="6" eb="8">
      <t>カゼイ</t>
    </rPh>
    <phoneticPr fontId="2"/>
  </si>
  <si>
    <t>年間総労働時間</t>
    <rPh sb="0" eb="2">
      <t>ネンカン</t>
    </rPh>
    <rPh sb="2" eb="3">
      <t>ソウ</t>
    </rPh>
    <rPh sb="3" eb="5">
      <t>ロウドウ</t>
    </rPh>
    <rPh sb="5" eb="7">
      <t>ジカン</t>
    </rPh>
    <phoneticPr fontId="6"/>
  </si>
  <si>
    <t>人件費単価</t>
    <rPh sb="0" eb="3">
      <t>ジンケンヒ</t>
    </rPh>
    <rPh sb="3" eb="5">
      <t>タンカ</t>
    </rPh>
    <phoneticPr fontId="6"/>
  </si>
  <si>
    <t>算定基準</t>
    <rPh sb="0" eb="2">
      <t>サンテイ</t>
    </rPh>
    <rPh sb="2" eb="4">
      <t>キジュン</t>
    </rPh>
    <phoneticPr fontId="2"/>
  </si>
  <si>
    <t>○○　○○</t>
    <phoneticPr fontId="2"/>
  </si>
  <si>
    <t>基本給</t>
    <phoneticPr fontId="3"/>
  </si>
  <si>
    <t>管理職手当</t>
    <rPh sb="0" eb="3">
      <t>カンリショク</t>
    </rPh>
    <rPh sb="3" eb="5">
      <t>テアテ</t>
    </rPh>
    <phoneticPr fontId="3"/>
  </si>
  <si>
    <t>家族手当</t>
    <rPh sb="0" eb="2">
      <t>カゾク</t>
    </rPh>
    <rPh sb="2" eb="4">
      <t>テアテ</t>
    </rPh>
    <phoneticPr fontId="3"/>
  </si>
  <si>
    <t>住宅手当</t>
    <rPh sb="0" eb="2">
      <t>ジュウタク</t>
    </rPh>
    <rPh sb="2" eb="4">
      <t>テアテ</t>
    </rPh>
    <phoneticPr fontId="3"/>
  </si>
  <si>
    <t>うち課税外</t>
    <rPh sb="2" eb="4">
      <t>カゼイ</t>
    </rPh>
    <rPh sb="4" eb="5">
      <t>ガイ</t>
    </rPh>
    <phoneticPr fontId="2"/>
  </si>
  <si>
    <t>ボーナス</t>
    <phoneticPr fontId="3"/>
  </si>
  <si>
    <t>社会保険料事業所負担</t>
    <rPh sb="0" eb="2">
      <t>シャカイ</t>
    </rPh>
    <rPh sb="2" eb="5">
      <t>ホケンリョウ</t>
    </rPh>
    <rPh sb="5" eb="8">
      <t>ジギョウショ</t>
    </rPh>
    <rPh sb="8" eb="10">
      <t>フタン</t>
    </rPh>
    <phoneticPr fontId="6"/>
  </si>
  <si>
    <t>雇用保険
事業所負担</t>
    <rPh sb="0" eb="2">
      <t>コヨウ</t>
    </rPh>
    <rPh sb="2" eb="4">
      <t>ホケン</t>
    </rPh>
    <rPh sb="5" eb="8">
      <t>ジギョウショ</t>
    </rPh>
    <rPh sb="8" eb="10">
      <t>フタン</t>
    </rPh>
    <phoneticPr fontId="6"/>
  </si>
  <si>
    <t>労災保険料</t>
    <rPh sb="0" eb="2">
      <t>ロウサイ</t>
    </rPh>
    <rPh sb="2" eb="5">
      <t>ホケンリョウ</t>
    </rPh>
    <phoneticPr fontId="6"/>
  </si>
  <si>
    <t>〃</t>
    <phoneticPr fontId="2"/>
  </si>
  <si>
    <t>◎◎　◎◎</t>
    <phoneticPr fontId="2"/>
  </si>
  <si>
    <t>＊１　賃金単価には各種手当て、法定福利費等を含む。単価の計算は別紙。</t>
    <rPh sb="3" eb="5">
      <t>チンギン</t>
    </rPh>
    <rPh sb="5" eb="7">
      <t>タンカ</t>
    </rPh>
    <rPh sb="9" eb="11">
      <t>カクシュ</t>
    </rPh>
    <rPh sb="11" eb="13">
      <t>テア</t>
    </rPh>
    <rPh sb="15" eb="17">
      <t>ホウテイ</t>
    </rPh>
    <rPh sb="17" eb="20">
      <t>フクリヒ</t>
    </rPh>
    <rPh sb="20" eb="21">
      <t>トウ</t>
    </rPh>
    <rPh sb="22" eb="23">
      <t>フク</t>
    </rPh>
    <rPh sb="25" eb="27">
      <t>タンカ</t>
    </rPh>
    <rPh sb="28" eb="30">
      <t>ケイサン</t>
    </rPh>
    <rPh sb="31" eb="33">
      <t>ベッシ</t>
    </rPh>
    <phoneticPr fontId="2"/>
  </si>
  <si>
    <t>□□　□□</t>
    <phoneticPr fontId="2"/>
  </si>
  <si>
    <t>電気料金(3月分)</t>
    <phoneticPr fontId="2"/>
  </si>
  <si>
    <t>LPガス(2月分)</t>
    <phoneticPr fontId="2"/>
  </si>
  <si>
    <t>-</t>
  </si>
  <si>
    <t>課税額が含まれる場合は除くこと(例：通勤手当)</t>
    <rPh sb="0" eb="3">
      <t>カゼイガク</t>
    </rPh>
    <rPh sb="4" eb="5">
      <t>フク</t>
    </rPh>
    <rPh sb="8" eb="10">
      <t>バアイ</t>
    </rPh>
    <rPh sb="11" eb="12">
      <t>ノゾ</t>
    </rPh>
    <phoneticPr fontId="2"/>
  </si>
  <si>
    <t>地方公共団体等、非課税団体は計上不可</t>
    <rPh sb="0" eb="2">
      <t>チホウ</t>
    </rPh>
    <rPh sb="2" eb="4">
      <t>コウキョウ</t>
    </rPh>
    <rPh sb="4" eb="6">
      <t>ダンタイ</t>
    </rPh>
    <rPh sb="6" eb="7">
      <t>トウ</t>
    </rPh>
    <rPh sb="8" eb="11">
      <t>ヒカゼイ</t>
    </rPh>
    <rPh sb="11" eb="13">
      <t>ダンタイ</t>
    </rPh>
    <rPh sb="14" eb="16">
      <t>ケイジョウ</t>
    </rPh>
    <rPh sb="16" eb="18">
      <t>フカ</t>
    </rPh>
    <phoneticPr fontId="2"/>
  </si>
  <si>
    <t>○○　○○</t>
  </si>
  <si>
    <t>○月○日</t>
    <rPh sb="1" eb="2">
      <t>ガツ</t>
    </rPh>
    <rPh sb="3" eb="4">
      <t>ニチ</t>
    </rPh>
    <phoneticPr fontId="2"/>
  </si>
  <si>
    <t>【参考】別紙人件費等内訳</t>
    <rPh sb="1" eb="3">
      <t>サンコウ</t>
    </rPh>
    <rPh sb="6" eb="9">
      <t>ジンケンヒ</t>
    </rPh>
    <rPh sb="9" eb="10">
      <t>トウ</t>
    </rPh>
    <rPh sb="10" eb="12">
      <t>ウチワケ</t>
    </rPh>
    <phoneticPr fontId="3"/>
  </si>
  <si>
    <t>○月</t>
    <rPh sb="1" eb="2">
      <t>ガツ</t>
    </rPh>
    <phoneticPr fontId="2"/>
  </si>
  <si>
    <t>＊１</t>
    <phoneticPr fontId="2"/>
  </si>
  <si>
    <t>総計</t>
    <rPh sb="0" eb="2">
      <t>ソウケイ</t>
    </rPh>
    <phoneticPr fontId="2"/>
  </si>
  <si>
    <t>消費税等相当額の計算</t>
    <rPh sb="0" eb="3">
      <t>ショウヒゼイ</t>
    </rPh>
    <rPh sb="3" eb="4">
      <t>トウ</t>
    </rPh>
    <rPh sb="4" eb="7">
      <t>ソウトウガク</t>
    </rPh>
    <rPh sb="8" eb="10">
      <t>ケイサン</t>
    </rPh>
    <phoneticPr fontId="3"/>
  </si>
  <si>
    <t>課税外(不・非課税)金額</t>
    <rPh sb="0" eb="3">
      <t>カゼイガイ</t>
    </rPh>
    <rPh sb="4" eb="5">
      <t>フ</t>
    </rPh>
    <rPh sb="6" eb="9">
      <t>ヒカゼイ</t>
    </rPh>
    <rPh sb="10" eb="12">
      <t>キンガク</t>
    </rPh>
    <phoneticPr fontId="3"/>
  </si>
  <si>
    <t>　人件費単価の計算は合理的な方法であれば良く、以下に合わせる必要はありません。</t>
    <rPh sb="1" eb="4">
      <t>ジンケンヒ</t>
    </rPh>
    <rPh sb="4" eb="6">
      <t>タンカ</t>
    </rPh>
    <rPh sb="7" eb="9">
      <t>ケイサン</t>
    </rPh>
    <rPh sb="10" eb="13">
      <t>ゴウリテキ</t>
    </rPh>
    <rPh sb="14" eb="16">
      <t>ホウホウ</t>
    </rPh>
    <rPh sb="20" eb="21">
      <t>ヨ</t>
    </rPh>
    <rPh sb="23" eb="25">
      <t>イカ</t>
    </rPh>
    <rPh sb="26" eb="27">
      <t>ア</t>
    </rPh>
    <rPh sb="30" eb="32">
      <t>ヒツヨウ</t>
    </rPh>
    <phoneticPr fontId="2"/>
  </si>
  <si>
    <t>【参考】人件費時間単価計算</t>
    <rPh sb="4" eb="7">
      <t>ジンケンヒ</t>
    </rPh>
    <rPh sb="7" eb="9">
      <t>ジカン</t>
    </rPh>
    <rPh sb="11" eb="13">
      <t>ケイサン</t>
    </rPh>
    <phoneticPr fontId="2"/>
  </si>
  <si>
    <t>　様式ではなく、単なる計算の一例です。</t>
    <rPh sb="1" eb="3">
      <t>ヨウシキ</t>
    </rPh>
    <rPh sb="8" eb="9">
      <t>タン</t>
    </rPh>
    <rPh sb="11" eb="13">
      <t>ケイサン</t>
    </rPh>
    <rPh sb="14" eb="16">
      <t>イチレイ</t>
    </rPh>
    <phoneticPr fontId="2"/>
  </si>
  <si>
    <t>設備備品費</t>
    <rPh sb="0" eb="2">
      <t>セツビ</t>
    </rPh>
    <rPh sb="2" eb="5">
      <t>ビヒンヒ</t>
    </rPh>
    <phoneticPr fontId="3"/>
  </si>
  <si>
    <t>消耗品費</t>
    <rPh sb="0" eb="3">
      <t>ショウモウヒン</t>
    </rPh>
    <rPh sb="3" eb="4">
      <t>ヒ</t>
    </rPh>
    <phoneticPr fontId="3"/>
  </si>
  <si>
    <t>　物品費計</t>
    <rPh sb="1" eb="3">
      <t>ブッピン</t>
    </rPh>
    <rPh sb="3" eb="4">
      <t>ヒ</t>
    </rPh>
    <rPh sb="4" eb="5">
      <t>ケイ</t>
    </rPh>
    <phoneticPr fontId="3"/>
  </si>
  <si>
    <t>人件費（賃金）</t>
    <rPh sb="0" eb="3">
      <t>ジンケンヒ</t>
    </rPh>
    <rPh sb="4" eb="6">
      <t>チンギン</t>
    </rPh>
    <phoneticPr fontId="3"/>
  </si>
  <si>
    <t>謝金</t>
    <rPh sb="0" eb="2">
      <t>シャキン</t>
    </rPh>
    <phoneticPr fontId="3"/>
  </si>
  <si>
    <t>　人件費・謝金</t>
    <rPh sb="1" eb="4">
      <t>ジンケンヒ</t>
    </rPh>
    <rPh sb="5" eb="7">
      <t>シャキン</t>
    </rPh>
    <phoneticPr fontId="3"/>
  </si>
  <si>
    <t>外注費計</t>
    <rPh sb="0" eb="3">
      <t>ガイチュウヒ</t>
    </rPh>
    <rPh sb="3" eb="4">
      <t>ケイ</t>
    </rPh>
    <phoneticPr fontId="3"/>
  </si>
  <si>
    <t>印刷製本費計</t>
    <rPh sb="0" eb="2">
      <t>インサツ</t>
    </rPh>
    <rPh sb="2" eb="4">
      <t>セイホン</t>
    </rPh>
    <rPh sb="4" eb="5">
      <t>ヒ</t>
    </rPh>
    <rPh sb="5" eb="6">
      <t>ケイ</t>
    </rPh>
    <phoneticPr fontId="3"/>
  </si>
  <si>
    <t>会議費計</t>
    <rPh sb="0" eb="3">
      <t>カイギヒ</t>
    </rPh>
    <rPh sb="3" eb="4">
      <t>ケイ</t>
    </rPh>
    <phoneticPr fontId="3"/>
  </si>
  <si>
    <t>通信運搬費計</t>
    <rPh sb="0" eb="2">
      <t>ツウシン</t>
    </rPh>
    <rPh sb="2" eb="4">
      <t>ウンパン</t>
    </rPh>
    <rPh sb="4" eb="5">
      <t>ヒ</t>
    </rPh>
    <rPh sb="5" eb="6">
      <t>ケイ</t>
    </rPh>
    <phoneticPr fontId="3"/>
  </si>
  <si>
    <t>光熱水料計</t>
    <rPh sb="0" eb="4">
      <t>コウネツスイリョウ</t>
    </rPh>
    <rPh sb="4" eb="5">
      <t>ケイ</t>
    </rPh>
    <phoneticPr fontId="3"/>
  </si>
  <si>
    <t>その他（諸経費）</t>
    <rPh sb="2" eb="3">
      <t>タ</t>
    </rPh>
    <rPh sb="4" eb="7">
      <t>ショケイヒ</t>
    </rPh>
    <phoneticPr fontId="3"/>
  </si>
  <si>
    <t>間接経費計</t>
    <rPh sb="0" eb="2">
      <t>カンセツ</t>
    </rPh>
    <rPh sb="2" eb="4">
      <t>ケイヒ</t>
    </rPh>
    <rPh sb="4" eb="5">
      <t>ケイ</t>
    </rPh>
    <phoneticPr fontId="3"/>
  </si>
  <si>
    <t>　その他計</t>
    <rPh sb="3" eb="4">
      <t>タ</t>
    </rPh>
    <rPh sb="4" eb="5">
      <t>ケイ</t>
    </rPh>
    <phoneticPr fontId="3"/>
  </si>
  <si>
    <t>旅費計</t>
    <rPh sb="0" eb="2">
      <t>リョヒ</t>
    </rPh>
    <rPh sb="2" eb="3">
      <t>ケイ</t>
    </rPh>
    <phoneticPr fontId="3"/>
  </si>
  <si>
    <t>郵便料金</t>
    <rPh sb="0" eb="2">
      <t>ユウビン</t>
    </rPh>
    <rPh sb="2" eb="4">
      <t>リョウキン</t>
    </rPh>
    <phoneticPr fontId="2"/>
  </si>
  <si>
    <t>パンフレット送料</t>
    <rPh sb="6" eb="8">
      <t>ソウリョウ</t>
    </rPh>
    <phoneticPr fontId="2"/>
  </si>
  <si>
    <t>プロバイダ料金（１月分）</t>
    <rPh sb="9" eb="11">
      <t>ガツブン</t>
    </rPh>
    <phoneticPr fontId="2"/>
  </si>
  <si>
    <t>外注費</t>
    <rPh sb="0" eb="3">
      <t>ガイチュウヒ</t>
    </rPh>
    <phoneticPr fontId="3"/>
  </si>
  <si>
    <t>印刷製本費</t>
    <rPh sb="0" eb="2">
      <t>インサツ</t>
    </rPh>
    <rPh sb="2" eb="4">
      <t>セイホン</t>
    </rPh>
    <rPh sb="4" eb="5">
      <t>ヒ</t>
    </rPh>
    <phoneticPr fontId="3"/>
  </si>
  <si>
    <t>会議費</t>
    <rPh sb="0" eb="3">
      <t>カイギヒ</t>
    </rPh>
    <phoneticPr fontId="3"/>
  </si>
  <si>
    <t>通信運搬費</t>
    <rPh sb="0" eb="2">
      <t>ツウシン</t>
    </rPh>
    <rPh sb="2" eb="4">
      <t>ウンパン</t>
    </rPh>
    <rPh sb="4" eb="5">
      <t>ヒ</t>
    </rPh>
    <phoneticPr fontId="3"/>
  </si>
  <si>
    <t>光熱水料</t>
    <rPh sb="0" eb="4">
      <t>コウネツスイリョウ</t>
    </rPh>
    <phoneticPr fontId="3"/>
  </si>
  <si>
    <t>○○○料</t>
    <rPh sb="3" eb="4">
      <t>リョウ</t>
    </rPh>
    <phoneticPr fontId="2"/>
  </si>
  <si>
    <t>○○株</t>
    <rPh sb="2" eb="3">
      <t>カブ</t>
    </rPh>
    <phoneticPr fontId="2"/>
  </si>
  <si>
    <t>○○郵便局</t>
    <rPh sb="2" eb="5">
      <t>ユウビンキョク</t>
    </rPh>
    <phoneticPr fontId="2"/>
  </si>
  <si>
    <t>○○商事</t>
    <rPh sb="2" eb="4">
      <t>ショウジ</t>
    </rPh>
    <phoneticPr fontId="2"/>
  </si>
  <si>
    <t>○○電力㈱</t>
    <rPh sb="2" eb="4">
      <t>デンリョク</t>
    </rPh>
    <phoneticPr fontId="2"/>
  </si>
  <si>
    <t>人件費(10%)</t>
    <rPh sb="0" eb="3">
      <t>ジンケンヒ</t>
    </rPh>
    <phoneticPr fontId="3"/>
  </si>
  <si>
    <t>外国旅費(10%)</t>
    <rPh sb="0" eb="2">
      <t>ガイコク</t>
    </rPh>
    <rPh sb="2" eb="4">
      <t>リョヒ</t>
    </rPh>
    <phoneticPr fontId="2"/>
  </si>
  <si>
    <t>試薬</t>
  </si>
  <si>
    <t>○○他</t>
    <rPh sb="2" eb="3">
      <t>ホカ</t>
    </rPh>
    <phoneticPr fontId="3"/>
  </si>
  <si>
    <t>箱</t>
    <rPh sb="0" eb="1">
      <t>ハコ</t>
    </rPh>
    <phoneticPr fontId="2"/>
  </si>
  <si>
    <t>伝票番号XX-XX</t>
    <rPh sb="0" eb="2">
      <t>デンピョウ</t>
    </rPh>
    <rPh sb="2" eb="4">
      <t>バンゴウ</t>
    </rPh>
    <phoneticPr fontId="2"/>
  </si>
  <si>
    <t>お茶代</t>
    <rPh sb="1" eb="3">
      <t>チャダイ</t>
    </rPh>
    <phoneticPr fontId="2"/>
  </si>
  <si>
    <t>○○商店（株）</t>
    <rPh sb="2" eb="4">
      <t>ショウテン</t>
    </rPh>
    <rPh sb="4" eb="7">
      <t>カブ</t>
    </rPh>
    <phoneticPr fontId="2"/>
  </si>
  <si>
    <t>軽減税率</t>
    <rPh sb="0" eb="2">
      <t>ケイゲン</t>
    </rPh>
    <rPh sb="2" eb="4">
      <t>ゼイリツ</t>
    </rPh>
    <phoneticPr fontId="2"/>
  </si>
  <si>
    <t>消費税等相当額(10%)</t>
    <rPh sb="0" eb="3">
      <t>ショウヒゼイ</t>
    </rPh>
    <rPh sb="3" eb="4">
      <t>トウ</t>
    </rPh>
    <rPh sb="4" eb="7">
      <t>ソウトウガク</t>
    </rPh>
    <phoneticPr fontId="2"/>
  </si>
  <si>
    <t>消費税等相当額(2%)</t>
    <rPh sb="0" eb="3">
      <t>ショウヒゼイ</t>
    </rPh>
    <rPh sb="3" eb="4">
      <t>トウ</t>
    </rPh>
    <rPh sb="4" eb="7">
      <t>ソウトウガク</t>
    </rPh>
    <phoneticPr fontId="2"/>
  </si>
  <si>
    <t>　人件費・謝金計</t>
    <rPh sb="1" eb="4">
      <t>ジンケンヒ</t>
    </rPh>
    <rPh sb="5" eb="7">
      <t>シャキン</t>
    </rPh>
    <rPh sb="7" eb="8">
      <t>ケイ</t>
    </rPh>
    <phoneticPr fontId="3"/>
  </si>
  <si>
    <t>消費税等
相当額(2%)</t>
    <rPh sb="0" eb="3">
      <t>ショウヒゼイ</t>
    </rPh>
    <rPh sb="3" eb="4">
      <t>トウ</t>
    </rPh>
    <rPh sb="5" eb="7">
      <t>ソウトウ</t>
    </rPh>
    <rPh sb="7" eb="8">
      <t>ガク</t>
    </rPh>
    <phoneticPr fontId="3"/>
  </si>
  <si>
    <r>
      <t>R</t>
    </r>
    <r>
      <rPr>
        <sz val="11"/>
        <color theme="1"/>
        <rFont val="ＭＳ Ｐゴシック"/>
        <family val="2"/>
        <charset val="128"/>
        <scheme val="minor"/>
      </rPr>
      <t>*.*.*</t>
    </r>
    <phoneticPr fontId="3"/>
  </si>
  <si>
    <t>R*.*.*</t>
    <phoneticPr fontId="2"/>
  </si>
  <si>
    <t>R*.*.*</t>
    <phoneticPr fontId="3"/>
  </si>
  <si>
    <t>R*.*.*</t>
    <phoneticPr fontId="2"/>
  </si>
  <si>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2"/>
  </si>
  <si>
    <t>年間営業日数
2019/4/1～2020/3/31</t>
    <rPh sb="0" eb="2">
      <t>ネンカン</t>
    </rPh>
    <rPh sb="2" eb="4">
      <t>エイギョウ</t>
    </rPh>
    <rPh sb="4" eb="6">
      <t>ニッスウ</t>
    </rPh>
    <phoneticPr fontId="6"/>
  </si>
  <si>
    <t>当社営業日数</t>
    <rPh sb="0" eb="2">
      <t>トウシャ</t>
    </rPh>
    <rPh sb="2" eb="4">
      <t>エイギョウ</t>
    </rPh>
    <rPh sb="4" eb="6">
      <t>ニッスウ</t>
    </rPh>
    <phoneticPr fontId="2"/>
  </si>
  <si>
    <t>合計</t>
    <phoneticPr fontId="2"/>
  </si>
  <si>
    <t>※時間外手当及び食事手当等一般的な福利厚生費は基準上計算には含めないこと。</t>
    <rPh sb="1" eb="4">
      <t>ジカンガイ</t>
    </rPh>
    <rPh sb="6" eb="7">
      <t>オヨ</t>
    </rPh>
    <rPh sb="8" eb="10">
      <t>ショクジ</t>
    </rPh>
    <rPh sb="10" eb="12">
      <t>テアテ</t>
    </rPh>
    <rPh sb="12" eb="13">
      <t>トウ</t>
    </rPh>
    <rPh sb="13" eb="15">
      <t>イッパン</t>
    </rPh>
    <rPh sb="15" eb="16">
      <t>テキ</t>
    </rPh>
    <rPh sb="17" eb="19">
      <t>フクリ</t>
    </rPh>
    <rPh sb="19" eb="22">
      <t>コウセイヒ</t>
    </rPh>
    <rPh sb="23" eb="25">
      <t>キジュン</t>
    </rPh>
    <rPh sb="25" eb="26">
      <t>ジョウ</t>
    </rPh>
    <rPh sb="26" eb="28">
      <t>ケイサン</t>
    </rPh>
    <rPh sb="30" eb="31">
      <t>フク</t>
    </rPh>
    <phoneticPr fontId="2"/>
  </si>
  <si>
    <t>※会計上当該年度の支払実績による単価計算が難しい場合は、前年度の賃金支払実績での算定でも可。（ただし算定の基準期間は４月から３月の１年間とする）</t>
    <rPh sb="1" eb="3">
      <t>カイケイ</t>
    </rPh>
    <rPh sb="3" eb="4">
      <t>ジョウ</t>
    </rPh>
    <rPh sb="4" eb="6">
      <t>トウガイ</t>
    </rPh>
    <rPh sb="6" eb="8">
      <t>ネンド</t>
    </rPh>
    <rPh sb="9" eb="11">
      <t>シハライ</t>
    </rPh>
    <rPh sb="11" eb="13">
      <t>ジッセキ</t>
    </rPh>
    <rPh sb="16" eb="18">
      <t>タンカ</t>
    </rPh>
    <rPh sb="18" eb="20">
      <t>ケイサン</t>
    </rPh>
    <rPh sb="21" eb="22">
      <t>ムズカ</t>
    </rPh>
    <rPh sb="24" eb="26">
      <t>バアイ</t>
    </rPh>
    <rPh sb="28" eb="31">
      <t>ゼンネンド</t>
    </rPh>
    <rPh sb="32" eb="34">
      <t>チンギン</t>
    </rPh>
    <rPh sb="34" eb="36">
      <t>シハライ</t>
    </rPh>
    <rPh sb="36" eb="38">
      <t>ジッセキ</t>
    </rPh>
    <rPh sb="40" eb="42">
      <t>サンテイ</t>
    </rPh>
    <rPh sb="44" eb="45">
      <t>カ</t>
    </rPh>
    <rPh sb="50" eb="52">
      <t>サンテイ</t>
    </rPh>
    <rPh sb="53" eb="55">
      <t>キジュン</t>
    </rPh>
    <rPh sb="55" eb="57">
      <t>キカン</t>
    </rPh>
    <rPh sb="59" eb="60">
      <t>ガツ</t>
    </rPh>
    <rPh sb="63" eb="64">
      <t>ガツ</t>
    </rPh>
    <rPh sb="66" eb="68">
      <t>ネンカン</t>
    </rPh>
    <phoneticPr fontId="2"/>
  </si>
  <si>
    <t>①日数</t>
    <phoneticPr fontId="3"/>
  </si>
  <si>
    <t>②交通費単価</t>
    <phoneticPr fontId="2"/>
  </si>
  <si>
    <t>③交通費
（課税）</t>
    <rPh sb="6" eb="8">
      <t>カゼイ</t>
    </rPh>
    <phoneticPr fontId="3"/>
  </si>
  <si>
    <t>④出役時間</t>
    <phoneticPr fontId="2"/>
  </si>
  <si>
    <t>⑤賃金単価</t>
    <phoneticPr fontId="2"/>
  </si>
  <si>
    <t>⑥うち課税外</t>
    <rPh sb="3" eb="6">
      <t>カゼイガイ</t>
    </rPh>
    <phoneticPr fontId="2"/>
  </si>
  <si>
    <t>⑦賃金</t>
    <rPh sb="1" eb="3">
      <t>チンギン</t>
    </rPh>
    <phoneticPr fontId="2"/>
  </si>
  <si>
    <t>⑧うち課税外</t>
    <rPh sb="3" eb="6">
      <t>カゼイガイ</t>
    </rPh>
    <phoneticPr fontId="2"/>
  </si>
  <si>
    <t>⑨社会保険料負担金
（非課税）</t>
    <rPh sb="1" eb="3">
      <t>シャカイ</t>
    </rPh>
    <rPh sb="3" eb="6">
      <t>ホケンリョウ</t>
    </rPh>
    <rPh sb="6" eb="9">
      <t>フタンキン</t>
    </rPh>
    <rPh sb="11" eb="14">
      <t>ヒカゼイ</t>
    </rPh>
    <phoneticPr fontId="6"/>
  </si>
  <si>
    <t>⑩雇用保険
事業主
(非課税）</t>
    <rPh sb="1" eb="3">
      <t>コヨウ</t>
    </rPh>
    <rPh sb="3" eb="5">
      <t>ホケン</t>
    </rPh>
    <rPh sb="6" eb="9">
      <t>ジギョウヌシ</t>
    </rPh>
    <rPh sb="11" eb="14">
      <t>ヒカゼイ</t>
    </rPh>
    <phoneticPr fontId="6"/>
  </si>
  <si>
    <t>⑪労災保険料
(非課税）</t>
    <rPh sb="1" eb="3">
      <t>ロウサイ</t>
    </rPh>
    <rPh sb="3" eb="6">
      <t>ホケンリョウ</t>
    </rPh>
    <phoneticPr fontId="6"/>
  </si>
  <si>
    <t>⑫事業主負担額計</t>
    <rPh sb="1" eb="4">
      <t>ジギョウヌシ</t>
    </rPh>
    <rPh sb="4" eb="7">
      <t>フタンガク</t>
    </rPh>
    <rPh sb="7" eb="8">
      <t>ケイ</t>
    </rPh>
    <phoneticPr fontId="3"/>
  </si>
  <si>
    <t>⑬総額
(③+⑦+⑫)</t>
    <rPh sb="1" eb="3">
      <t>ソウガク</t>
    </rPh>
    <phoneticPr fontId="6"/>
  </si>
  <si>
    <t>消費税等
相当額計上額(10%)</t>
    <rPh sb="0" eb="3">
      <t>ショウヒゼイ</t>
    </rPh>
    <rPh sb="3" eb="4">
      <t>トウ</t>
    </rPh>
    <rPh sb="5" eb="7">
      <t>ソウトウ</t>
    </rPh>
    <rPh sb="7" eb="8">
      <t>ガク</t>
    </rPh>
    <rPh sb="8" eb="10">
      <t>ケイジョウ</t>
    </rPh>
    <rPh sb="10" eb="11">
      <t>ガク</t>
    </rPh>
    <phoneticPr fontId="2"/>
  </si>
  <si>
    <t>備　考</t>
    <rPh sb="0" eb="1">
      <t>ソナエ</t>
    </rPh>
    <rPh sb="2" eb="3">
      <t>コウ</t>
    </rPh>
    <phoneticPr fontId="3"/>
  </si>
  <si>
    <t>4月</t>
    <rPh sb="1" eb="2">
      <t>ガツ</t>
    </rPh>
    <phoneticPr fontId="2"/>
  </si>
  <si>
    <t>5月</t>
  </si>
  <si>
    <t>6月</t>
  </si>
  <si>
    <t>7月</t>
  </si>
  <si>
    <t>8月</t>
  </si>
  <si>
    <t>9月</t>
  </si>
  <si>
    <t>10月</t>
  </si>
  <si>
    <t>11月</t>
  </si>
  <si>
    <t>12月</t>
  </si>
  <si>
    <t>1月</t>
  </si>
  <si>
    <t>2月</t>
  </si>
  <si>
    <t>3月</t>
    <rPh sb="1" eb="2">
      <t>ガツ</t>
    </rPh>
    <phoneticPr fontId="2"/>
  </si>
  <si>
    <t>-</t>
    <phoneticPr fontId="2"/>
  </si>
  <si>
    <t>4月分賃金</t>
    <rPh sb="1" eb="3">
      <t>ガツブン</t>
    </rPh>
    <phoneticPr fontId="2"/>
  </si>
  <si>
    <t>5月分賃金</t>
    <rPh sb="1" eb="3">
      <t>ガツブン</t>
    </rPh>
    <phoneticPr fontId="2"/>
  </si>
  <si>
    <t>6月分賃金</t>
    <rPh sb="1" eb="3">
      <t>ガツブン</t>
    </rPh>
    <phoneticPr fontId="2"/>
  </si>
  <si>
    <t>7月分賃金</t>
    <rPh sb="1" eb="3">
      <t>ガツブン</t>
    </rPh>
    <phoneticPr fontId="2"/>
  </si>
  <si>
    <t>8月分賃金</t>
    <rPh sb="1" eb="3">
      <t>ガツブン</t>
    </rPh>
    <phoneticPr fontId="2"/>
  </si>
  <si>
    <t>9月分賃金</t>
    <rPh sb="1" eb="3">
      <t>ガツブン</t>
    </rPh>
    <phoneticPr fontId="2"/>
  </si>
  <si>
    <t>10月分賃金</t>
    <rPh sb="2" eb="4">
      <t>ガツブン</t>
    </rPh>
    <phoneticPr fontId="2"/>
  </si>
  <si>
    <t>11月分賃金</t>
    <rPh sb="2" eb="4">
      <t>ガツブン</t>
    </rPh>
    <phoneticPr fontId="2"/>
  </si>
  <si>
    <t>12月分賃金</t>
    <rPh sb="2" eb="4">
      <t>ガツブン</t>
    </rPh>
    <phoneticPr fontId="2"/>
  </si>
  <si>
    <t>1月分賃金</t>
    <rPh sb="1" eb="3">
      <t>ガツブン</t>
    </rPh>
    <phoneticPr fontId="2"/>
  </si>
  <si>
    <t>2月分賃金</t>
    <rPh sb="1" eb="3">
      <t>ガツブン</t>
    </rPh>
    <phoneticPr fontId="2"/>
  </si>
  <si>
    <t>3月分賃金</t>
    <rPh sb="1" eb="3">
      <t>ガツブン</t>
    </rPh>
    <phoneticPr fontId="2"/>
  </si>
  <si>
    <t>◎◎　◎◎　←氏名</t>
    <rPh sb="7" eb="9">
      <t>シメイ</t>
    </rPh>
    <phoneticPr fontId="3"/>
  </si>
  <si>
    <t>（様式Ⅲ－８－３）</t>
    <rPh sb="1" eb="3">
      <t>ヨウシキ</t>
    </rPh>
    <phoneticPr fontId="2"/>
  </si>
  <si>
    <t>消費税等相当額</t>
    <rPh sb="0" eb="3">
      <t>ショウヒゼイ</t>
    </rPh>
    <rPh sb="3" eb="4">
      <t>トウ</t>
    </rPh>
    <rPh sb="4" eb="6">
      <t>ソウトウ</t>
    </rPh>
    <rPh sb="6" eb="7">
      <t>ガク</t>
    </rPh>
    <phoneticPr fontId="2"/>
  </si>
  <si>
    <t>　物品費計</t>
    <rPh sb="1" eb="2">
      <t>シナ</t>
    </rPh>
    <rPh sb="2" eb="3">
      <t>ヒ</t>
    </rPh>
    <rPh sb="3" eb="4">
      <t>ケイ</t>
    </rPh>
    <phoneticPr fontId="3"/>
  </si>
  <si>
    <t>⑭うち課税外(⑧+⑫)</t>
    <rPh sb="3" eb="6">
      <t>カゼイガイ</t>
    </rPh>
    <phoneticPr fontId="2"/>
  </si>
  <si>
    <t>子ども・子育て拠出金</t>
    <rPh sb="0" eb="1">
      <t>コ</t>
    </rPh>
    <rPh sb="4" eb="6">
      <t>コソダ</t>
    </rPh>
    <rPh sb="7" eb="10">
      <t>キョシュツキン</t>
    </rPh>
    <phoneticPr fontId="6"/>
  </si>
  <si>
    <t>フリーザー</t>
    <phoneticPr fontId="3"/>
  </si>
  <si>
    <t>　単価の基準によって違った形式になっても構いません。</t>
    <rPh sb="1" eb="3">
      <t>タンカ</t>
    </rPh>
    <rPh sb="4" eb="6">
      <t>キジュン</t>
    </rPh>
    <rPh sb="10" eb="11">
      <t>チガ</t>
    </rPh>
    <rPh sb="13" eb="15">
      <t>ケイシキ</t>
    </rPh>
    <rPh sb="20" eb="21">
      <t>カマ</t>
    </rPh>
    <phoneticPr fontId="2"/>
  </si>
  <si>
    <t>国内旅費</t>
    <rPh sb="0" eb="2">
      <t>コクナイ</t>
    </rPh>
    <rPh sb="2" eb="4">
      <t>リョヒ</t>
    </rPh>
    <phoneticPr fontId="3"/>
  </si>
  <si>
    <t>（依頼出張）国内・外国旅費</t>
  </si>
  <si>
    <t>外国旅費</t>
    <rPh sb="0" eb="2">
      <t>ガイコク</t>
    </rPh>
    <rPh sb="2" eb="4">
      <t>リョヒ</t>
    </rPh>
    <phoneticPr fontId="3"/>
  </si>
  <si>
    <t>令和○○年度　試験研究委託費帳簿</t>
    <rPh sb="0" eb="2">
      <t>レイワ</t>
    </rPh>
    <rPh sb="4" eb="6">
      <t>ネンド</t>
    </rPh>
    <rPh sb="7" eb="9">
      <t>シケン</t>
    </rPh>
    <rPh sb="9" eb="11">
      <t>ケンキュウ</t>
    </rPh>
    <rPh sb="11" eb="14">
      <t>イタクヒ</t>
    </rPh>
    <rPh sb="14" eb="16">
      <t>チョウボ</t>
    </rPh>
    <phoneticPr fontId="2"/>
  </si>
  <si>
    <t>R2.4～R3.3支払実績</t>
    <rPh sb="9" eb="11">
      <t>シハラ</t>
    </rPh>
    <rPh sb="11" eb="13">
      <t>ジッセキ</t>
    </rPh>
    <phoneticPr fontId="2"/>
  </si>
  <si>
    <t>2020/4</t>
  </si>
  <si>
    <t>2020/5</t>
  </si>
  <si>
    <t>2020/6</t>
  </si>
  <si>
    <t>2020/7</t>
  </si>
  <si>
    <t>2020/8</t>
  </si>
  <si>
    <t>2020/9</t>
  </si>
  <si>
    <t>2020/10</t>
  </si>
  <si>
    <t>2020/11</t>
  </si>
  <si>
    <t>2020/12</t>
  </si>
  <si>
    <t>2021/1</t>
  </si>
  <si>
    <t>2021/2</t>
  </si>
  <si>
    <t>2021/3</t>
  </si>
  <si>
    <t>R○.○.○～R○.○.○</t>
    <phoneticPr fontId="2"/>
  </si>
  <si>
    <t>R2.4.1～R3.3.31</t>
    <phoneticPr fontId="2"/>
  </si>
  <si>
    <t>R*.*.*</t>
  </si>
  <si>
    <t>9/3～13　○○駅～羽田空港第3ターミナル駅</t>
    <rPh sb="9" eb="10">
      <t>エキ</t>
    </rPh>
    <rPh sb="11" eb="13">
      <t>ハネダ</t>
    </rPh>
    <rPh sb="13" eb="15">
      <t>クウコウ</t>
    </rPh>
    <rPh sb="15" eb="16">
      <t>ダイ</t>
    </rPh>
    <rPh sb="22" eb="23">
      <t>エキ</t>
    </rPh>
    <phoneticPr fontId="2"/>
  </si>
  <si>
    <t>5/25 ○○検討会　委員謝金</t>
    <rPh sb="7" eb="10">
      <t>ケントウカイ</t>
    </rPh>
    <rPh sb="11" eb="13">
      <t>イイン</t>
    </rPh>
    <rPh sb="13" eb="15">
      <t>シャキン</t>
    </rPh>
    <phoneticPr fontId="2"/>
  </si>
  <si>
    <t>非（不）課税</t>
  </si>
  <si>
    <t>5/20 ○○研究会出席謝金</t>
    <rPh sb="10" eb="12">
      <t>シュッセキ</t>
    </rPh>
    <rPh sb="12" eb="14">
      <t>シャキン</t>
    </rPh>
    <phoneticPr fontId="2"/>
  </si>
  <si>
    <t>5/20 ○○研究会出席謝金に係る源泉徴収税</t>
    <rPh sb="10" eb="12">
      <t>シュッセキ</t>
    </rPh>
    <rPh sb="12" eb="14">
      <t>シャキン</t>
    </rPh>
    <rPh sb="15" eb="16">
      <t>カカ</t>
    </rPh>
    <rPh sb="17" eb="19">
      <t>ゲンセン</t>
    </rPh>
    <rPh sb="19" eb="21">
      <t>チョウシュウ</t>
    </rPh>
    <rPh sb="21" eb="22">
      <t>ゼイ</t>
    </rPh>
    <phoneticPr fontId="2"/>
  </si>
  <si>
    <t>令和２年度　試験研究委託費帳簿</t>
    <rPh sb="0" eb="2">
      <t>レイワ</t>
    </rPh>
    <rPh sb="3" eb="5">
      <t>ネンド</t>
    </rPh>
    <rPh sb="6" eb="8">
      <t>シケン</t>
    </rPh>
    <rPh sb="8" eb="10">
      <t>ケンキュウ</t>
    </rPh>
    <rPh sb="10" eb="13">
      <t>イタクヒ</t>
    </rPh>
    <rPh sb="13" eb="15">
      <t>チョウボ</t>
    </rPh>
    <phoneticPr fontId="2"/>
  </si>
  <si>
    <t>　　　　　　　　　　　　（イノベーション創出強化研究推進事業用）</t>
    <phoneticPr fontId="2"/>
  </si>
  <si>
    <t>　　　　　　　　　　　　（イノベーション創出強化研究推進事業）</t>
    <phoneticPr fontId="2"/>
  </si>
  <si>
    <t>イノベーション創出強化研究推進事業</t>
    <rPh sb="7" eb="9">
      <t>ソウシュツ</t>
    </rPh>
    <rPh sb="9" eb="11">
      <t>キョウカ</t>
    </rPh>
    <rPh sb="11" eb="13">
      <t>ケンキュウ</t>
    </rPh>
    <rPh sb="13" eb="15">
      <t>スイシン</t>
    </rPh>
    <rPh sb="15" eb="17">
      <t>ジギョウ</t>
    </rPh>
    <phoneticPr fontId="2"/>
  </si>
  <si>
    <t>一般管理費</t>
    <rPh sb="0" eb="5">
      <t>イッパンカンリヒ</t>
    </rPh>
    <phoneticPr fontId="3"/>
  </si>
  <si>
    <t>電話料（１月分）</t>
    <rPh sb="0" eb="2">
      <t>デンワ</t>
    </rPh>
    <rPh sb="2" eb="3">
      <t>リョウ</t>
    </rPh>
    <rPh sb="5" eb="7">
      <t>ガツブン</t>
    </rPh>
    <phoneticPr fontId="2"/>
  </si>
  <si>
    <t>燃料費</t>
    <rPh sb="0" eb="3">
      <t>ネンリョウヒ</t>
    </rPh>
    <phoneticPr fontId="2"/>
  </si>
  <si>
    <r>
      <t>R</t>
    </r>
    <r>
      <rPr>
        <sz val="11"/>
        <color theme="1"/>
        <rFont val="ＭＳ Ｐゴシック"/>
        <family val="2"/>
        <charset val="128"/>
        <scheme val="minor"/>
      </rPr>
      <t>*.*.*</t>
    </r>
  </si>
  <si>
    <t>一般管理費計</t>
    <rPh sb="0" eb="5">
      <t>イッパンカンリヒ</t>
    </rPh>
    <rPh sb="5" eb="6">
      <t>ケイ</t>
    </rPh>
    <phoneticPr fontId="3"/>
  </si>
  <si>
    <t>合計</t>
    <rPh sb="0" eb="2">
      <t>ゴウケイ</t>
    </rPh>
    <phoneticPr fontId="2"/>
  </si>
  <si>
    <t>（外国旅費）</t>
    <rPh sb="1" eb="3">
      <t>ガイコク</t>
    </rPh>
    <rPh sb="3" eb="5">
      <t>リョヒ</t>
    </rPh>
    <phoneticPr fontId="2"/>
  </si>
  <si>
    <t>（依頼出張）</t>
    <rPh sb="1" eb="3">
      <t>イライ</t>
    </rPh>
    <rPh sb="3" eb="5">
      <t>シュッチョウ</t>
    </rPh>
    <phoneticPr fontId="2"/>
  </si>
  <si>
    <t>○○太郎</t>
    <rPh sb="2" eb="4">
      <t>タロウ</t>
    </rPh>
    <phoneticPr fontId="2"/>
  </si>
  <si>
    <t>福岡県福岡市</t>
    <rPh sb="0" eb="3">
      <t>フクオカケン</t>
    </rPh>
    <rPh sb="3" eb="6">
      <t>フクオカシ</t>
    </rPh>
    <phoneticPr fontId="2"/>
  </si>
  <si>
    <t>茨城県つくば市</t>
    <rPh sb="0" eb="3">
      <t>イバラキケン</t>
    </rPh>
    <rPh sb="6" eb="7">
      <t>シ</t>
    </rPh>
    <phoneticPr fontId="2"/>
  </si>
  <si>
    <t>○○研究会成果発表</t>
    <rPh sb="2" eb="5">
      <t>ケンキュウカイ</t>
    </rPh>
    <rPh sb="5" eb="7">
      <t>セイカ</t>
    </rPh>
    <rPh sb="7" eb="9">
      <t>ハッピョウ</t>
    </rPh>
    <phoneticPr fontId="2"/>
  </si>
  <si>
    <t>○○研究領域</t>
    <rPh sb="2" eb="4">
      <t>ケンキュウ</t>
    </rPh>
    <rPh sb="4" eb="6">
      <t>リョウイキ</t>
    </rPh>
    <phoneticPr fontId="2"/>
  </si>
  <si>
    <t>（国内旅費）</t>
    <rPh sb="1" eb="3">
      <t>コクナイ</t>
    </rPh>
    <rPh sb="3" eb="5">
      <t>リョヒ</t>
    </rPh>
    <phoneticPr fontId="2"/>
  </si>
  <si>
    <t>課税外(不・非課税)金額</t>
    <rPh sb="0" eb="2">
      <t>カゼイ</t>
    </rPh>
    <rPh sb="2" eb="3">
      <t>ガイ</t>
    </rPh>
    <rPh sb="4" eb="5">
      <t>フ</t>
    </rPh>
    <rPh sb="6" eb="9">
      <t>ヒカゼイ</t>
    </rPh>
    <rPh sb="10" eb="12">
      <t>キンガク</t>
    </rPh>
    <phoneticPr fontId="2"/>
  </si>
  <si>
    <t>支払日</t>
    <rPh sb="0" eb="3">
      <t>シハライビ</t>
    </rPh>
    <phoneticPr fontId="2"/>
  </si>
  <si>
    <t>支払
相手先</t>
    <rPh sb="0" eb="2">
      <t>シハライ</t>
    </rPh>
    <rPh sb="3" eb="6">
      <t>アイテサキ</t>
    </rPh>
    <phoneticPr fontId="2"/>
  </si>
  <si>
    <t>旅費支給
金額</t>
    <rPh sb="0" eb="2">
      <t>リョヒ</t>
    </rPh>
    <rPh sb="2" eb="4">
      <t>シキュウ</t>
    </rPh>
    <rPh sb="5" eb="7">
      <t>キンガク</t>
    </rPh>
    <phoneticPr fontId="2"/>
  </si>
  <si>
    <t>出張先（目的地）</t>
    <rPh sb="0" eb="3">
      <t>シュッチョウサキ</t>
    </rPh>
    <rPh sb="4" eb="7">
      <t>モクテキチ</t>
    </rPh>
    <phoneticPr fontId="3"/>
  </si>
  <si>
    <t>出発地</t>
    <rPh sb="0" eb="3">
      <t>シュッパツチ</t>
    </rPh>
    <phoneticPr fontId="2"/>
  </si>
  <si>
    <t>出張者</t>
    <rPh sb="0" eb="3">
      <t>シュッチョウシャ</t>
    </rPh>
    <phoneticPr fontId="2"/>
  </si>
  <si>
    <t>出張者所属</t>
    <rPh sb="0" eb="3">
      <t>シュッチョウシャ</t>
    </rPh>
    <rPh sb="3" eb="5">
      <t>ショゾク</t>
    </rPh>
    <phoneticPr fontId="6"/>
  </si>
  <si>
    <t>出張日付
（至）</t>
    <rPh sb="0" eb="2">
      <t>シュッチョウ</t>
    </rPh>
    <rPh sb="2" eb="4">
      <t>ヒヅ</t>
    </rPh>
    <rPh sb="6" eb="7">
      <t>イタ</t>
    </rPh>
    <phoneticPr fontId="6"/>
  </si>
  <si>
    <t>出張日付
（自）</t>
    <rPh sb="0" eb="2">
      <t>シュッチョウ</t>
    </rPh>
    <rPh sb="2" eb="4">
      <t>ヒヅ</t>
    </rPh>
    <rPh sb="6" eb="7">
      <t>ジ</t>
    </rPh>
    <phoneticPr fontId="6"/>
  </si>
  <si>
    <t>【参考】別紙旅費等内訳</t>
    <rPh sb="1" eb="3">
      <t>サンコウ</t>
    </rPh>
    <rPh sb="6" eb="8">
      <t>リョヒ</t>
    </rPh>
    <rPh sb="8" eb="9">
      <t>トウ</t>
    </rPh>
    <rPh sb="9" eb="11">
      <t>ウチワケ</t>
    </rPh>
    <phoneticPr fontId="3"/>
  </si>
  <si>
    <t>出張件名（用務）
件名で本委託業務との関連性が分からない場合は、件名の外、本委託業務との関連性が分かる出張内容を記載すること。</t>
    <rPh sb="0" eb="2">
      <t>シュッチョウ</t>
    </rPh>
    <rPh sb="2" eb="4">
      <t>ケンメイ</t>
    </rPh>
    <rPh sb="5" eb="7">
      <t>ヨウム</t>
    </rPh>
    <rPh sb="9" eb="11">
      <t>ケンメイ</t>
    </rPh>
    <rPh sb="12" eb="13">
      <t>ホン</t>
    </rPh>
    <rPh sb="13" eb="15">
      <t>イタク</t>
    </rPh>
    <rPh sb="15" eb="17">
      <t>ギョウム</t>
    </rPh>
    <rPh sb="19" eb="22">
      <t>カンレンセイ</t>
    </rPh>
    <rPh sb="23" eb="24">
      <t>ワ</t>
    </rPh>
    <rPh sb="28" eb="30">
      <t>バアイ</t>
    </rPh>
    <rPh sb="32" eb="34">
      <t>ケンメイ</t>
    </rPh>
    <rPh sb="35" eb="36">
      <t>ホカ</t>
    </rPh>
    <rPh sb="37" eb="38">
      <t>ホン</t>
    </rPh>
    <rPh sb="38" eb="40">
      <t>イタク</t>
    </rPh>
    <rPh sb="40" eb="42">
      <t>ギョウム</t>
    </rPh>
    <rPh sb="44" eb="47">
      <t>カンレンセイ</t>
    </rPh>
    <rPh sb="48" eb="49">
      <t>ワ</t>
    </rPh>
    <rPh sb="51" eb="53">
      <t>シュッチョウ</t>
    </rPh>
    <rPh sb="53" eb="55">
      <t>ナイヨウ</t>
    </rPh>
    <rPh sb="56" eb="58">
      <t>キサイ</t>
    </rPh>
    <phoneticPr fontId="3"/>
  </si>
  <si>
    <t>備考
番号、記号等により旅費計算書と紐付けし、記載してください。</t>
    <rPh sb="0" eb="2">
      <t>ビコウ</t>
    </rPh>
    <rPh sb="3" eb="5">
      <t>バンゴウ</t>
    </rPh>
    <rPh sb="6" eb="8">
      <t>キゴウ</t>
    </rPh>
    <rPh sb="8" eb="9">
      <t>トウ</t>
    </rPh>
    <rPh sb="12" eb="14">
      <t>リョヒ</t>
    </rPh>
    <rPh sb="14" eb="17">
      <t>ケイサンショ</t>
    </rPh>
    <rPh sb="18" eb="20">
      <t>ヒモヅ</t>
    </rPh>
    <rPh sb="23" eb="25">
      <t>キサイ</t>
    </rPh>
    <phoneticPr fontId="2"/>
  </si>
  <si>
    <t>(記載例)</t>
  </si>
  <si>
    <t>別紙旅費内訳のとおり</t>
    <rPh sb="0" eb="2">
      <t>ベッシ</t>
    </rPh>
    <rPh sb="2" eb="4">
      <t>リョヒ</t>
    </rPh>
    <rPh sb="4" eb="6">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</si>
</sst>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e\.m\.d;@"/>
    <numFmt numFmtId="177" formatCode="0.00_);[Red]\(0.00\)"/>
    <numFmt numFmtId="178" formatCode="m&quot;月&quot;d&quot;日&quot;;@"/>
  </numFmts>
  <fonts count="5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6"/>
      <color theme="1"/>
      <name val="ＭＳ Ｐゴシック"/>
      <family val="3"/>
      <charset val="128"/>
      <scheme val="minor"/>
    </font>
    <font>
      <sz val="11"/>
      <name val="ＭＳ Ｐゴシック"/>
      <family val="3"/>
      <charset val="128"/>
      <scheme val="major"/>
    </font>
    <font>
      <sz val="14"/>
      <color theme="1"/>
      <name val="ＭＳ Ｐゴシック"/>
      <family val="3"/>
      <charset val="128"/>
      <scheme val="minor"/>
    </font>
    <font>
      <sz val="11"/>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2"/>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ajor"/>
    </font>
  </fonts>
  <fills count="6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201">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xf numFmtId="0" fontId="5" fillId="0" borderId="0">
      <alignment vertical="center"/>
    </xf>
    <xf numFmtId="38" fontId="9" fillId="0" borderId="0" applyFont="0" applyFill="0" applyBorder="0" applyAlignment="0" applyProtection="0">
      <alignment vertical="center"/>
    </xf>
    <xf numFmtId="0" fontId="1" fillId="0" borderId="0">
      <alignment vertical="center"/>
    </xf>
    <xf numFmtId="0" fontId="9" fillId="3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9" fillId="40"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9" fillId="41"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9" fillId="42"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9" fillId="43"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9" fillId="4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9" fillId="4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9" fillId="4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9" fillId="47"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9" fillId="42"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9" fillId="45"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9" fillId="48"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10" fillId="4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46"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0" fillId="47"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0" fillId="50"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51"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0" fillId="52"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0" fillId="5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0" fillId="5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55"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50"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0" fillId="51"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0" fillId="56"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7" borderId="14" applyNumberFormat="0" applyAlignment="0" applyProtection="0">
      <alignment vertical="center"/>
    </xf>
    <xf numFmtId="0" fontId="15" fillId="12" borderId="8" applyNumberFormat="0" applyAlignment="0" applyProtection="0">
      <alignment vertical="center"/>
    </xf>
    <xf numFmtId="0" fontId="15" fillId="12" borderId="8" applyNumberFormat="0" applyAlignment="0" applyProtection="0">
      <alignment vertical="center"/>
    </xf>
    <xf numFmtId="0" fontId="16" fillId="5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9" fontId="5" fillId="0" borderId="0" applyFont="0" applyFill="0" applyBorder="0" applyAlignment="0" applyProtection="0">
      <alignment vertical="center"/>
    </xf>
    <xf numFmtId="0" fontId="1" fillId="59" borderId="15" applyNumberFormat="0" applyFont="0" applyAlignment="0" applyProtection="0">
      <alignment vertical="center"/>
    </xf>
    <xf numFmtId="0" fontId="5" fillId="13" borderId="9" applyNumberFormat="0" applyFont="0" applyAlignment="0" applyProtection="0">
      <alignment vertical="center"/>
    </xf>
    <xf numFmtId="0" fontId="5" fillId="13" borderId="9" applyNumberFormat="0" applyFont="0" applyAlignment="0" applyProtection="0">
      <alignment vertical="center"/>
    </xf>
    <xf numFmtId="0" fontId="18" fillId="0" borderId="1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0" fillId="4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2" fillId="60" borderId="17" applyNumberFormat="0" applyAlignment="0" applyProtection="0">
      <alignment vertical="center"/>
    </xf>
    <xf numFmtId="0" fontId="23" fillId="11" borderId="5" applyNumberFormat="0" applyAlignment="0" applyProtection="0">
      <alignment vertical="center"/>
    </xf>
    <xf numFmtId="0" fontId="23" fillId="11" borderId="5" applyNumberFormat="0" applyAlignment="0" applyProtection="0">
      <alignment vertical="center"/>
    </xf>
    <xf numFmtId="0" fontId="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2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5" fillId="0" borderId="0" applyFont="0" applyFill="0" applyBorder="0" applyAlignment="0" applyProtection="0">
      <alignment vertical="center"/>
    </xf>
    <xf numFmtId="0" fontId="26" fillId="0" borderId="18" applyNumberFormat="0" applyFill="0" applyAlignment="0" applyProtection="0">
      <alignment vertical="center"/>
    </xf>
    <xf numFmtId="0" fontId="27" fillId="0" borderId="2" applyNumberFormat="0" applyFill="0" applyAlignment="0" applyProtection="0">
      <alignment vertical="center"/>
    </xf>
    <xf numFmtId="0" fontId="27" fillId="0" borderId="2" applyNumberFormat="0" applyFill="0" applyAlignment="0" applyProtection="0">
      <alignment vertical="center"/>
    </xf>
    <xf numFmtId="0" fontId="28" fillId="0" borderId="19"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30" fillId="0" borderId="20" applyNumberFormat="0" applyFill="0" applyAlignment="0" applyProtection="0">
      <alignment vertical="center"/>
    </xf>
    <xf numFmtId="0" fontId="31" fillId="0" borderId="4" applyNumberFormat="0" applyFill="0" applyAlignment="0" applyProtection="0">
      <alignment vertical="center"/>
    </xf>
    <xf numFmtId="0" fontId="31"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4" fillId="60" borderId="22" applyNumberFormat="0" applyAlignment="0" applyProtection="0">
      <alignment vertical="center"/>
    </xf>
    <xf numFmtId="0" fontId="35" fillId="11" borderId="6" applyNumberFormat="0" applyAlignment="0" applyProtection="0">
      <alignment vertical="center"/>
    </xf>
    <xf numFmtId="0" fontId="35" fillId="11" borderId="6"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1" fillId="0" borderId="0" applyFont="0" applyFill="0" applyBorder="0" applyAlignment="0" applyProtection="0"/>
    <xf numFmtId="0" fontId="38" fillId="44" borderId="17" applyNumberFormat="0" applyAlignment="0" applyProtection="0">
      <alignment vertical="center"/>
    </xf>
    <xf numFmtId="0" fontId="39" fillId="10" borderId="5" applyNumberFormat="0" applyAlignment="0" applyProtection="0">
      <alignment vertical="center"/>
    </xf>
    <xf numFmtId="0" fontId="39" fillId="10" borderId="5"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1" fillId="0" borderId="0">
      <alignment vertical="center"/>
    </xf>
    <xf numFmtId="0" fontId="41" fillId="0" borderId="0">
      <alignment vertical="center"/>
    </xf>
    <xf numFmtId="0" fontId="42" fillId="0" borderId="0"/>
    <xf numFmtId="0" fontId="1" fillId="0" borderId="0">
      <alignment vertical="center"/>
    </xf>
    <xf numFmtId="0" fontId="42" fillId="0" borderId="0"/>
    <xf numFmtId="0" fontId="1" fillId="0" borderId="0">
      <alignment vertical="center"/>
    </xf>
    <xf numFmtId="0" fontId="1" fillId="0" borderId="0">
      <alignment vertical="center"/>
    </xf>
    <xf numFmtId="0" fontId="1" fillId="0" borderId="0">
      <alignment vertical="center"/>
    </xf>
    <xf numFmtId="0" fontId="43" fillId="41"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cellStyleXfs>
  <cellXfs count="261">
    <xf numFmtId="0" fontId="0" fillId="0" borderId="0" xfId="0">
      <alignment vertical="center"/>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4" fillId="0" borderId="0" xfId="1" applyFont="1" applyAlignment="1">
      <alignment vertical="center"/>
    </xf>
    <xf numFmtId="0" fontId="5" fillId="0" borderId="0" xfId="3" applyFont="1"/>
    <xf numFmtId="0" fontId="7" fillId="38" borderId="1" xfId="3" applyFont="1" applyFill="1" applyBorder="1" applyAlignment="1">
      <alignment horizontal="center" vertical="center" wrapText="1"/>
    </xf>
    <xf numFmtId="177" fontId="7" fillId="38" borderId="1" xfId="3" applyNumberFormat="1" applyFont="1" applyFill="1" applyBorder="1" applyAlignment="1">
      <alignment horizontal="center" vertical="center" wrapText="1"/>
    </xf>
    <xf numFmtId="38" fontId="7" fillId="38" borderId="1" xfId="4" applyFont="1" applyFill="1" applyBorder="1" applyAlignment="1">
      <alignment horizontal="center" vertical="center" wrapText="1"/>
    </xf>
    <xf numFmtId="0" fontId="8" fillId="0" borderId="1" xfId="5" applyFont="1" applyFill="1" applyBorder="1" applyAlignment="1">
      <alignment horizontal="center" vertical="center" shrinkToFit="1"/>
    </xf>
    <xf numFmtId="0" fontId="8" fillId="0" borderId="1" xfId="5" applyFont="1" applyFill="1" applyBorder="1" applyAlignment="1">
      <alignment vertical="center" shrinkToFit="1"/>
    </xf>
    <xf numFmtId="177" fontId="8" fillId="0" borderId="1" xfId="6" applyNumberFormat="1" applyFont="1" applyFill="1" applyBorder="1" applyAlignment="1">
      <alignment vertical="center" shrinkToFit="1"/>
    </xf>
    <xf numFmtId="38" fontId="8" fillId="0" borderId="1" xfId="6" applyFont="1" applyFill="1" applyBorder="1" applyAlignment="1">
      <alignment vertical="center" shrinkToFit="1"/>
    </xf>
    <xf numFmtId="38" fontId="5" fillId="0" borderId="1" xfId="6" applyFont="1" applyFill="1" applyBorder="1" applyAlignment="1">
      <alignment vertical="center" shrinkToFit="1"/>
    </xf>
    <xf numFmtId="177" fontId="8" fillId="6" borderId="1" xfId="6" applyNumberFormat="1" applyFont="1" applyFill="1" applyBorder="1" applyAlignment="1">
      <alignment vertical="center" shrinkToFit="1"/>
    </xf>
    <xf numFmtId="38" fontId="8" fillId="6" borderId="1" xfId="6" applyFont="1" applyFill="1" applyBorder="1" applyAlignment="1">
      <alignment vertical="center" shrinkToFit="1"/>
    </xf>
    <xf numFmtId="0" fontId="8" fillId="6" borderId="1" xfId="7" applyFont="1" applyFill="1" applyBorder="1" applyAlignment="1">
      <alignment horizontal="center" vertical="center" shrinkToFit="1"/>
    </xf>
    <xf numFmtId="0" fontId="5" fillId="0" borderId="1" xfId="5" applyFill="1" applyBorder="1" applyAlignment="1">
      <alignment vertical="center" shrinkToFit="1"/>
    </xf>
    <xf numFmtId="178" fontId="5" fillId="0" borderId="1" xfId="5" applyNumberFormat="1" applyFill="1" applyBorder="1" applyAlignment="1">
      <alignment horizontal="center" vertical="center" shrinkToFit="1"/>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5" fillId="0" borderId="1" xfId="5" applyFont="1" applyFill="1" applyBorder="1" applyAlignment="1">
      <alignment vertical="center" shrinkToFit="1"/>
    </xf>
    <xf numFmtId="178" fontId="5" fillId="0" borderId="1" xfId="5" applyNumberFormat="1" applyFont="1" applyFill="1" applyBorder="1" applyAlignment="1">
      <alignment horizontal="center"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38" fontId="1" fillId="0" borderId="1" xfId="1" applyFont="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38" fontId="8" fillId="0" borderId="1" xfId="6" applyFont="1" applyFill="1" applyBorder="1" applyAlignment="1">
      <alignment horizontal="right" vertical="center" shrinkToFit="1"/>
    </xf>
    <xf numFmtId="38" fontId="5" fillId="0" borderId="1" xfId="6" applyFont="1" applyFill="1" applyBorder="1" applyAlignment="1">
      <alignment horizontal="right" vertical="center" shrinkToFit="1"/>
    </xf>
    <xf numFmtId="176" fontId="1" fillId="0" borderId="1" xfId="2" applyNumberFormat="1" applyFont="1" applyFill="1" applyBorder="1" applyAlignment="1">
      <alignment horizontal="right" vertical="center" wrapText="1"/>
    </xf>
    <xf numFmtId="0" fontId="46" fillId="0" borderId="0" xfId="3" applyFont="1"/>
    <xf numFmtId="0" fontId="5" fillId="0" borderId="1" xfId="3" applyFont="1" applyBorder="1" applyAlignment="1">
      <alignment vertical="center"/>
    </xf>
    <xf numFmtId="0" fontId="5" fillId="0" borderId="0" xfId="3" applyFont="1" applyBorder="1" applyAlignment="1">
      <alignment vertical="center"/>
    </xf>
    <xf numFmtId="0" fontId="47" fillId="38" borderId="1" xfId="3" applyFont="1" applyFill="1" applyBorder="1" applyAlignment="1">
      <alignment horizontal="center" vertical="center" wrapText="1"/>
    </xf>
    <xf numFmtId="0" fontId="8" fillId="0" borderId="1" xfId="5" applyFont="1" applyFill="1" applyBorder="1" applyAlignment="1">
      <alignment horizontal="center" vertical="center" wrapText="1" shrinkToFit="1"/>
    </xf>
    <xf numFmtId="0" fontId="0" fillId="0" borderId="1" xfId="0" applyBorder="1">
      <alignment vertical="center"/>
    </xf>
    <xf numFmtId="0" fontId="0" fillId="0" borderId="1" xfId="0" applyNumberFormat="1" applyBorder="1">
      <alignment vertical="center"/>
    </xf>
    <xf numFmtId="17" fontId="0" fillId="0" borderId="1" xfId="0" quotePrefix="1" applyNumberFormat="1" applyBorder="1">
      <alignment vertical="center"/>
    </xf>
    <xf numFmtId="56" fontId="1" fillId="6" borderId="1" xfId="7" applyNumberFormat="1" applyFont="1" applyFill="1" applyBorder="1" applyAlignment="1">
      <alignment horizontal="left" vertical="center"/>
    </xf>
    <xf numFmtId="0" fontId="5" fillId="0" borderId="1" xfId="5" applyFill="1" applyBorder="1" applyAlignment="1">
      <alignment horizontal="center" vertical="center" shrinkToFit="1"/>
    </xf>
    <xf numFmtId="0" fontId="1" fillId="6" borderId="1" xfId="7" applyFill="1" applyBorder="1" applyAlignment="1">
      <alignment vertical="center" shrinkToFit="1"/>
    </xf>
    <xf numFmtId="0" fontId="1" fillId="6" borderId="1" xfId="7" applyFill="1" applyBorder="1" applyAlignment="1">
      <alignment horizontal="center" vertical="center" shrinkToFit="1"/>
    </xf>
    <xf numFmtId="177" fontId="8" fillId="0" borderId="1" xfId="6" applyNumberFormat="1" applyFont="1" applyFill="1" applyBorder="1" applyAlignment="1">
      <alignment horizontal="right" vertical="center" shrinkToFit="1"/>
    </xf>
    <xf numFmtId="38" fontId="5" fillId="62" borderId="1" xfId="6" applyFont="1" applyFill="1" applyBorder="1" applyAlignment="1">
      <alignment vertical="center" shrinkToFit="1"/>
    </xf>
    <xf numFmtId="38" fontId="8" fillId="62" borderId="1" xfId="6" applyFont="1" applyFill="1" applyBorder="1" applyAlignment="1">
      <alignment vertical="center" shrinkToFit="1"/>
    </xf>
    <xf numFmtId="0" fontId="8" fillId="62" borderId="1" xfId="7" applyFont="1" applyFill="1" applyBorder="1" applyAlignment="1">
      <alignment horizontal="center" vertical="center" shrinkToFit="1"/>
    </xf>
    <xf numFmtId="0" fontId="1" fillId="62" borderId="1" xfId="7" applyFill="1" applyBorder="1" applyAlignment="1">
      <alignment vertical="center" shrinkToFit="1"/>
    </xf>
    <xf numFmtId="177" fontId="8" fillId="62" borderId="1" xfId="6" applyNumberFormat="1" applyFont="1" applyFill="1" applyBorder="1" applyAlignment="1">
      <alignment vertical="center" shrinkToFit="1"/>
    </xf>
    <xf numFmtId="0" fontId="1" fillId="62" borderId="1" xfId="7" applyFill="1" applyBorder="1" applyAlignment="1">
      <alignment horizontal="center" vertical="center" shrinkToFit="1"/>
    </xf>
    <xf numFmtId="56" fontId="1" fillId="62" borderId="1" xfId="7" applyNumberFormat="1" applyFill="1" applyBorder="1" applyAlignment="1">
      <alignment vertical="center" shrinkToFit="1"/>
    </xf>
    <xf numFmtId="38" fontId="1" fillId="61" borderId="1" xfId="1" applyFont="1" applyFill="1" applyBorder="1" applyAlignment="1">
      <alignment vertical="center" wrapText="1"/>
    </xf>
    <xf numFmtId="0" fontId="48" fillId="0" borderId="0" xfId="3" applyFont="1"/>
    <xf numFmtId="176" fontId="1" fillId="0" borderId="0" xfId="2" applyNumberFormat="1" applyFont="1">
      <alignment vertical="center"/>
    </xf>
    <xf numFmtId="176" fontId="1" fillId="2" borderId="1" xfId="2" applyNumberFormat="1" applyFont="1" applyFill="1" applyBorder="1" applyAlignment="1">
      <alignment horizontal="right" vertical="center"/>
    </xf>
    <xf numFmtId="0" fontId="1" fillId="2" borderId="1" xfId="2" applyFont="1" applyFill="1" applyBorder="1">
      <alignment vertical="center"/>
    </xf>
    <xf numFmtId="176" fontId="1" fillId="3" borderId="1" xfId="2" applyNumberFormat="1" applyFont="1" applyFill="1" applyBorder="1" applyAlignment="1">
      <alignment horizontal="right" vertical="center"/>
    </xf>
    <xf numFmtId="0" fontId="1" fillId="3" borderId="1" xfId="2" applyFont="1" applyFill="1" applyBorder="1">
      <alignment vertical="center"/>
    </xf>
    <xf numFmtId="0" fontId="1" fillId="0" borderId="1" xfId="2" applyFont="1" applyBorder="1" applyAlignment="1">
      <alignment vertical="center" wrapText="1"/>
    </xf>
    <xf numFmtId="176" fontId="1" fillId="0" borderId="1" xfId="2" applyNumberFormat="1" applyFont="1" applyBorder="1" applyAlignment="1">
      <alignment horizontal="right" vertical="center"/>
    </xf>
    <xf numFmtId="176" fontId="1" fillId="4" borderId="1" xfId="2" applyNumberFormat="1" applyFont="1" applyFill="1" applyBorder="1" applyAlignment="1">
      <alignment horizontal="right" vertical="center"/>
    </xf>
    <xf numFmtId="0" fontId="1" fillId="4" borderId="1" xfId="2" applyFont="1" applyFill="1" applyBorder="1">
      <alignment vertical="center"/>
    </xf>
    <xf numFmtId="0" fontId="1" fillId="0" borderId="1" xfId="2" applyFont="1" applyBorder="1">
      <alignment vertical="center"/>
    </xf>
    <xf numFmtId="176" fontId="1" fillId="5" borderId="1" xfId="2" applyNumberFormat="1" applyFont="1" applyFill="1" applyBorder="1">
      <alignment vertical="center"/>
    </xf>
    <xf numFmtId="0" fontId="1" fillId="5" borderId="1" xfId="2" applyFont="1" applyFill="1" applyBorder="1">
      <alignment vertical="center"/>
    </xf>
    <xf numFmtId="0" fontId="1" fillId="0" borderId="13" xfId="2" applyFont="1" applyBorder="1" applyAlignment="1">
      <alignment horizontal="left" vertical="center"/>
    </xf>
    <xf numFmtId="0" fontId="1" fillId="0" borderId="0" xfId="2" applyFont="1" applyBorder="1" applyAlignment="1">
      <alignment horizontal="left" vertical="center" wrapText="1"/>
    </xf>
    <xf numFmtId="38" fontId="49" fillId="0" borderId="0" xfId="1" applyFont="1" applyAlignment="1">
      <alignment vertical="center"/>
    </xf>
    <xf numFmtId="38" fontId="1" fillId="0" borderId="1" xfId="1" applyFont="1" applyFill="1" applyBorder="1" applyAlignment="1">
      <alignment vertical="center"/>
    </xf>
    <xf numFmtId="176" fontId="1" fillId="0" borderId="1" xfId="2" applyNumberFormat="1" applyFont="1" applyFill="1" applyBorder="1" applyAlignment="1">
      <alignment vertical="center" shrinkToFit="1"/>
    </xf>
    <xf numFmtId="0" fontId="1" fillId="0" borderId="1" xfId="2" applyFont="1" applyFill="1" applyBorder="1" applyAlignment="1">
      <alignment vertical="center" shrinkToFit="1"/>
    </xf>
    <xf numFmtId="0" fontId="1" fillId="38" borderId="1" xfId="2" applyFont="1" applyFill="1" applyBorder="1" applyAlignment="1">
      <alignment vertical="center" wrapText="1"/>
    </xf>
    <xf numFmtId="38" fontId="1" fillId="38" borderId="1" xfId="1" applyFont="1" applyFill="1" applyBorder="1" applyAlignment="1">
      <alignment vertical="center" wrapText="1"/>
    </xf>
    <xf numFmtId="38" fontId="1" fillId="38" borderId="1" xfId="1" applyFont="1" applyFill="1" applyBorder="1" applyAlignment="1">
      <alignment vertical="center" shrinkToFit="1"/>
    </xf>
    <xf numFmtId="176" fontId="1" fillId="38" borderId="1" xfId="2" applyNumberFormat="1" applyFont="1" applyFill="1" applyBorder="1" applyAlignment="1">
      <alignment horizontal="right" vertical="center"/>
    </xf>
    <xf numFmtId="0" fontId="1" fillId="38" borderId="1" xfId="2" applyFont="1" applyFill="1" applyBorder="1">
      <alignment vertical="center"/>
    </xf>
    <xf numFmtId="0" fontId="1" fillId="0" borderId="1" xfId="2" applyFont="1" applyFill="1" applyBorder="1">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0" fontId="1" fillId="0" borderId="1" xfId="2" applyFill="1" applyBorder="1">
      <alignment vertical="center"/>
    </xf>
    <xf numFmtId="176" fontId="1" fillId="0" borderId="1" xfId="2" applyNumberFormat="1" applyFont="1" applyFill="1" applyBorder="1" applyAlignment="1">
      <alignment horizontal="right" vertical="center"/>
    </xf>
    <xf numFmtId="38" fontId="1" fillId="2" borderId="1" xfId="1" applyFont="1" applyFill="1" applyBorder="1" applyAlignment="1">
      <alignment vertical="center"/>
    </xf>
    <xf numFmtId="38" fontId="1" fillId="0" borderId="1" xfId="1" applyFont="1" applyBorder="1" applyAlignment="1">
      <alignment vertical="center"/>
    </xf>
    <xf numFmtId="0" fontId="1" fillId="0" borderId="1" xfId="2" applyBorder="1">
      <alignment vertical="center"/>
    </xf>
    <xf numFmtId="38" fontId="4" fillId="0" borderId="0" xfId="1" applyFont="1" applyAlignment="1">
      <alignment vertical="center"/>
    </xf>
    <xf numFmtId="38" fontId="1" fillId="0" borderId="0" xfId="1" applyFont="1" applyFill="1" applyBorder="1" applyAlignment="1">
      <alignment vertical="center"/>
    </xf>
    <xf numFmtId="38" fontId="1" fillId="0" borderId="0" xfId="1" applyFont="1" applyFill="1" applyBorder="1" applyAlignment="1">
      <alignment horizontal="right" vertical="center"/>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0" fontId="1" fillId="0" borderId="1" xfId="2" applyBorder="1" applyAlignment="1">
      <alignment vertical="center" wrapText="1"/>
    </xf>
    <xf numFmtId="38" fontId="1" fillId="0" borderId="1" xfId="1" applyFont="1" applyBorder="1" applyAlignment="1">
      <alignment vertical="center" wrapText="1"/>
    </xf>
    <xf numFmtId="0" fontId="1" fillId="0" borderId="1" xfId="2" applyFill="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0" fontId="1" fillId="61" borderId="1" xfId="2" applyFont="1" applyFill="1" applyBorder="1" applyAlignment="1">
      <alignment vertical="center" shrinkToFit="1"/>
    </xf>
    <xf numFmtId="176" fontId="1" fillId="0" borderId="1" xfId="2" applyNumberFormat="1" applyFont="1" applyFill="1" applyBorder="1" applyAlignment="1">
      <alignment horizontal="right" vertical="center" wrapText="1"/>
    </xf>
    <xf numFmtId="176" fontId="1" fillId="0" borderId="1" xfId="2" applyNumberFormat="1" applyFill="1" applyBorder="1" applyAlignment="1">
      <alignment horizontal="right" vertical="center"/>
    </xf>
    <xf numFmtId="176" fontId="1" fillId="0" borderId="1" xfId="2" applyNumberFormat="1" applyBorder="1" applyAlignment="1">
      <alignment horizontal="right" vertical="center"/>
    </xf>
    <xf numFmtId="38" fontId="1" fillId="61" borderId="1" xfId="1" applyFont="1" applyFill="1" applyBorder="1" applyAlignment="1">
      <alignment vertical="center" wrapText="1"/>
    </xf>
    <xf numFmtId="0" fontId="1" fillId="0" borderId="0" xfId="2" applyFill="1">
      <alignment vertical="center"/>
    </xf>
    <xf numFmtId="176" fontId="1" fillId="0" borderId="1" xfId="2" applyNumberFormat="1" applyFont="1" applyFill="1" applyBorder="1" applyAlignment="1">
      <alignment horizontal="right" vertical="center"/>
    </xf>
    <xf numFmtId="0" fontId="1" fillId="0" borderId="1" xfId="2" applyBorder="1">
      <alignment vertical="center"/>
    </xf>
    <xf numFmtId="38" fontId="1" fillId="0" borderId="1" xfId="1" applyFont="1" applyBorder="1" applyAlignment="1">
      <alignment vertical="center" shrinkToFit="1"/>
    </xf>
    <xf numFmtId="0" fontId="1" fillId="0" borderId="1" xfId="2" applyBorder="1" applyAlignment="1">
      <alignment vertical="center" wrapText="1"/>
    </xf>
    <xf numFmtId="38" fontId="1" fillId="0" borderId="1" xfId="1" applyFont="1" applyBorder="1" applyAlignment="1">
      <alignment vertical="center" wrapText="1"/>
    </xf>
    <xf numFmtId="176" fontId="1" fillId="0" borderId="1" xfId="2" applyNumberFormat="1" applyBorder="1" applyAlignment="1">
      <alignment horizontal="right" vertical="center"/>
    </xf>
    <xf numFmtId="0" fontId="1" fillId="2" borderId="1" xfId="2" applyFont="1" applyFill="1" applyBorder="1" applyAlignment="1">
      <alignment horizontal="left" vertical="center" wrapText="1" indent="1"/>
    </xf>
    <xf numFmtId="38" fontId="1" fillId="0" borderId="0" xfId="2" applyNumberFormat="1">
      <alignment vertical="center"/>
    </xf>
    <xf numFmtId="38" fontId="1" fillId="0" borderId="0" xfId="2" applyNumberFormat="1" applyFill="1">
      <alignment vertical="center"/>
    </xf>
    <xf numFmtId="38" fontId="50" fillId="0" borderId="1" xfId="1" applyFont="1" applyFill="1" applyBorder="1" applyAlignment="1">
      <alignment vertical="center" wrapText="1"/>
    </xf>
    <xf numFmtId="38" fontId="1" fillId="63" borderId="1" xfId="1" applyFont="1" applyFill="1" applyBorder="1" applyAlignment="1">
      <alignment vertical="center" shrinkToFit="1"/>
    </xf>
    <xf numFmtId="0" fontId="1" fillId="61" borderId="1" xfId="2" applyFont="1" applyFill="1" applyBorder="1" applyAlignment="1">
      <alignment horizontal="center" vertical="center" shrinkToFit="1"/>
    </xf>
    <xf numFmtId="0" fontId="1" fillId="0" borderId="13" xfId="2" applyBorder="1" applyAlignment="1">
      <alignment horizontal="left" vertical="center"/>
    </xf>
    <xf numFmtId="0" fontId="1" fillId="0" borderId="0" xfId="2" applyBorder="1" applyAlignment="1">
      <alignment horizontal="left" vertical="center" wrapText="1"/>
    </xf>
    <xf numFmtId="0" fontId="1" fillId="0" borderId="13" xfId="2" applyBorder="1" applyAlignment="1">
      <alignment horizontal="left" vertical="center" wrapText="1"/>
    </xf>
    <xf numFmtId="176" fontId="1" fillId="0" borderId="0" xfId="2" applyNumberFormat="1">
      <alignment vertical="center"/>
    </xf>
    <xf numFmtId="0" fontId="51" fillId="61" borderId="1" xfId="2" applyNumberFormat="1" applyFont="1" applyFill="1" applyBorder="1" applyAlignment="1">
      <alignment vertical="center" wrapText="1"/>
    </xf>
    <xf numFmtId="176" fontId="0" fillId="0" borderId="1" xfId="2" applyNumberFormat="1" applyFont="1" applyFill="1" applyBorder="1" applyAlignment="1">
      <alignment horizontal="right" vertical="center"/>
    </xf>
    <xf numFmtId="38" fontId="7" fillId="38" borderId="11" xfId="4" applyFont="1" applyFill="1" applyBorder="1" applyAlignment="1">
      <alignment horizontal="center" vertical="center" wrapText="1"/>
    </xf>
    <xf numFmtId="40" fontId="8" fillId="0" borderId="11" xfId="6" applyNumberFormat="1" applyFont="1" applyFill="1" applyBorder="1" applyAlignment="1">
      <alignment vertical="center" shrinkToFit="1"/>
    </xf>
    <xf numFmtId="38" fontId="8" fillId="0" borderId="11" xfId="6" applyFont="1" applyFill="1" applyBorder="1" applyAlignment="1">
      <alignment horizontal="right" vertical="center" shrinkToFit="1"/>
    </xf>
    <xf numFmtId="38" fontId="7" fillId="38" borderId="12" xfId="4" applyFont="1" applyFill="1" applyBorder="1" applyAlignment="1">
      <alignment horizontal="center" vertical="center" wrapText="1"/>
    </xf>
    <xf numFmtId="38" fontId="5" fillId="6" borderId="12" xfId="6" applyFont="1" applyFill="1" applyBorder="1" applyAlignment="1">
      <alignment vertical="center" shrinkToFit="1"/>
    </xf>
    <xf numFmtId="38" fontId="7" fillId="38" borderId="24" xfId="4" applyFont="1" applyFill="1" applyBorder="1" applyAlignment="1">
      <alignment horizontal="center" vertical="center" wrapText="1"/>
    </xf>
    <xf numFmtId="38" fontId="5" fillId="6" borderId="25" xfId="6" applyFont="1" applyFill="1" applyBorder="1" applyAlignment="1">
      <alignment vertical="center" shrinkToFit="1"/>
    </xf>
    <xf numFmtId="38" fontId="5" fillId="6" borderId="26" xfId="6" applyFont="1" applyFill="1" applyBorder="1" applyAlignment="1">
      <alignment vertical="center" shrinkToFit="1"/>
    </xf>
    <xf numFmtId="38" fontId="1" fillId="3" borderId="1" xfId="1" applyFont="1" applyFill="1" applyBorder="1" applyAlignment="1">
      <alignment horizontal="center" vertical="center" shrinkToFit="1"/>
    </xf>
    <xf numFmtId="176" fontId="1" fillId="0" borderId="0" xfId="2" applyNumberFormat="1" applyFont="1" applyAlignment="1">
      <alignment horizontal="center" vertical="center"/>
    </xf>
    <xf numFmtId="0" fontId="1" fillId="3" borderId="1" xfId="2" applyFont="1" applyFill="1" applyBorder="1" applyAlignment="1">
      <alignment horizontal="left" vertical="center" wrapText="1"/>
    </xf>
    <xf numFmtId="38" fontId="5" fillId="0" borderId="1" xfId="1" applyNumberFormat="1" applyFont="1" applyFill="1" applyBorder="1" applyAlignment="1">
      <alignment horizontal="right" vertical="center" shrinkToFit="1"/>
    </xf>
    <xf numFmtId="38" fontId="0" fillId="0" borderId="1" xfId="1" applyFont="1" applyFill="1" applyBorder="1" applyAlignment="1">
      <alignment vertical="center"/>
    </xf>
    <xf numFmtId="0" fontId="1" fillId="0" borderId="0" xfId="2" applyFill="1">
      <alignment vertical="center"/>
    </xf>
    <xf numFmtId="0" fontId="1" fillId="0" borderId="1" xfId="2"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176" fontId="1" fillId="0" borderId="0" xfId="2" applyNumberFormat="1" applyFont="1" applyAlignment="1">
      <alignment horizontal="right" vertical="center"/>
    </xf>
    <xf numFmtId="38" fontId="1" fillId="4" borderId="27" xfId="1" applyFont="1" applyFill="1" applyBorder="1" applyAlignment="1">
      <alignment vertical="center" shrinkToFit="1"/>
    </xf>
    <xf numFmtId="0" fontId="0" fillId="0" borderId="1" xfId="0" quotePrefix="1" applyBorder="1">
      <alignment vertical="center"/>
    </xf>
    <xf numFmtId="38" fontId="1" fillId="0" borderId="0" xfId="1" applyAlignment="1">
      <alignment vertical="center"/>
    </xf>
    <xf numFmtId="38" fontId="1" fillId="0" borderId="27" xfId="1" applyFont="1" applyFill="1" applyBorder="1" applyAlignment="1">
      <alignment vertical="center" shrinkToFit="1"/>
    </xf>
    <xf numFmtId="38" fontId="1" fillId="0" borderId="27" xfId="1" applyFont="1" applyBorder="1" applyAlignment="1">
      <alignment vertical="center" shrinkToFit="1"/>
    </xf>
    <xf numFmtId="38" fontId="1" fillId="0" borderId="1" xfId="1" applyBorder="1" applyAlignment="1">
      <alignment vertical="center" wrapText="1"/>
    </xf>
    <xf numFmtId="38" fontId="1" fillId="0" borderId="1" xfId="1" applyBorder="1" applyAlignment="1">
      <alignment vertical="center" shrinkToFit="1"/>
    </xf>
    <xf numFmtId="178" fontId="5" fillId="0" borderId="1" xfId="5" applyNumberFormat="1" applyBorder="1" applyAlignment="1">
      <alignment horizontal="center" vertical="center" shrinkToFit="1"/>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176" fontId="1" fillId="0" borderId="1" xfId="2" applyNumberFormat="1" applyFont="1" applyFill="1" applyBorder="1" applyAlignment="1">
      <alignment horizontal="right" vertical="center"/>
    </xf>
    <xf numFmtId="0" fontId="1" fillId="0" borderId="1" xfId="2" applyBorder="1" applyAlignment="1">
      <alignment vertical="center" wrapText="1"/>
    </xf>
    <xf numFmtId="0" fontId="1" fillId="0" borderId="1" xfId="2" applyFill="1" applyBorder="1" applyAlignment="1">
      <alignment vertical="center" wrapText="1"/>
    </xf>
    <xf numFmtId="176" fontId="1" fillId="0" borderId="1" xfId="2" applyNumberFormat="1" applyFill="1" applyBorder="1" applyAlignment="1">
      <alignment horizontal="right" vertical="center"/>
    </xf>
    <xf numFmtId="176" fontId="1" fillId="0" borderId="1" xfId="2" applyNumberFormat="1" applyBorder="1" applyAlignment="1">
      <alignment horizontal="right" vertical="center"/>
    </xf>
    <xf numFmtId="38" fontId="1" fillId="3" borderId="27" xfId="1" applyFont="1" applyFill="1" applyBorder="1" applyAlignment="1">
      <alignment horizontal="center" vertical="center" shrinkToFit="1"/>
    </xf>
    <xf numFmtId="38" fontId="0" fillId="0" borderId="0" xfId="1" applyFont="1" applyAlignment="1">
      <alignment vertical="center"/>
    </xf>
    <xf numFmtId="176" fontId="0" fillId="0" borderId="0" xfId="0" applyNumberFormat="1">
      <alignment vertical="center"/>
    </xf>
    <xf numFmtId="0" fontId="0" fillId="64" borderId="0" xfId="0" applyFill="1">
      <alignment vertical="center"/>
    </xf>
    <xf numFmtId="38" fontId="8" fillId="64" borderId="1" xfId="1" applyFont="1" applyFill="1" applyBorder="1" applyAlignment="1">
      <alignment vertical="center" shrinkToFit="1"/>
    </xf>
    <xf numFmtId="0" fontId="8" fillId="64" borderId="1" xfId="6" applyNumberFormat="1" applyFont="1" applyFill="1" applyBorder="1" applyAlignment="1">
      <alignment vertical="center" shrinkToFit="1"/>
    </xf>
    <xf numFmtId="38" fontId="8" fillId="64" borderId="1" xfId="6" applyFont="1" applyFill="1" applyBorder="1" applyAlignment="1">
      <alignment vertical="center" shrinkToFit="1"/>
    </xf>
    <xf numFmtId="177" fontId="8" fillId="64" borderId="1" xfId="6" applyNumberFormat="1" applyFont="1" applyFill="1" applyBorder="1" applyAlignment="1">
      <alignment vertical="center" shrinkToFit="1"/>
    </xf>
    <xf numFmtId="0" fontId="1" fillId="64" borderId="1" xfId="7" applyFill="1" applyBorder="1" applyAlignment="1">
      <alignment vertical="center" shrinkToFit="1"/>
    </xf>
    <xf numFmtId="0" fontId="8" fillId="64" borderId="1" xfId="7" applyFont="1" applyFill="1" applyBorder="1" applyAlignment="1">
      <alignment horizontal="center" vertical="center" shrinkToFit="1"/>
    </xf>
    <xf numFmtId="176" fontId="1" fillId="64" borderId="1" xfId="7" applyNumberFormat="1" applyFill="1" applyBorder="1" applyAlignment="1">
      <alignment vertical="center" shrinkToFit="1"/>
    </xf>
    <xf numFmtId="38" fontId="8" fillId="0" borderId="1" xfId="1" applyFont="1" applyFill="1" applyBorder="1" applyAlignment="1">
      <alignment vertical="center" shrinkToFit="1"/>
    </xf>
    <xf numFmtId="176" fontId="0" fillId="0" borderId="1" xfId="1" applyNumberFormat="1" applyFont="1" applyFill="1" applyBorder="1" applyAlignment="1">
      <alignment vertical="center"/>
    </xf>
    <xf numFmtId="0" fontId="5" fillId="0" borderId="1" xfId="5" applyBorder="1" applyAlignment="1">
      <alignment vertical="center" shrinkToFit="1"/>
    </xf>
    <xf numFmtId="0" fontId="8" fillId="0" borderId="1" xfId="5" applyFont="1" applyBorder="1" applyAlignment="1">
      <alignment horizontal="center" vertical="center" shrinkToFit="1"/>
    </xf>
    <xf numFmtId="176" fontId="5" fillId="0" borderId="1" xfId="5" applyNumberFormat="1" applyBorder="1" applyAlignment="1">
      <alignment horizontal="center" vertical="center" shrinkToFit="1"/>
    </xf>
    <xf numFmtId="38" fontId="7" fillId="0" borderId="12" xfId="1" applyFont="1" applyFill="1" applyBorder="1" applyAlignment="1">
      <alignment horizontal="center" vertical="center" wrapText="1"/>
    </xf>
    <xf numFmtId="176" fontId="7" fillId="0" borderId="23" xfId="4" applyNumberFormat="1" applyFont="1" applyFill="1" applyBorder="1" applyAlignment="1">
      <alignment horizontal="center" vertical="center" wrapText="1"/>
    </xf>
    <xf numFmtId="38" fontId="7" fillId="0" borderId="23" xfId="4" applyFont="1" applyFill="1" applyBorder="1" applyAlignment="1">
      <alignment horizontal="center" vertical="center" wrapText="1"/>
    </xf>
    <xf numFmtId="38" fontId="7" fillId="0" borderId="23" xfId="1" applyFont="1" applyFill="1" applyBorder="1" applyAlignment="1">
      <alignment horizontal="center" vertical="center" wrapText="1"/>
    </xf>
    <xf numFmtId="177" fontId="7" fillId="0" borderId="23" xfId="3" applyNumberFormat="1" applyFont="1" applyBorder="1" applyAlignment="1">
      <alignment horizontal="center" vertical="center" wrapText="1"/>
    </xf>
    <xf numFmtId="0" fontId="7" fillId="0" borderId="23" xfId="3" applyFont="1" applyBorder="1" applyAlignment="1">
      <alignment horizontal="center" vertical="center" wrapText="1"/>
    </xf>
    <xf numFmtId="0" fontId="47" fillId="0" borderId="23" xfId="3" applyFont="1" applyBorder="1" applyAlignment="1">
      <alignment horizontal="center" vertical="center" wrapText="1"/>
    </xf>
    <xf numFmtId="176" fontId="47" fillId="0" borderId="23" xfId="3" applyNumberFormat="1" applyFont="1" applyBorder="1" applyAlignment="1">
      <alignment vertical="center"/>
    </xf>
    <xf numFmtId="176" fontId="47" fillId="0" borderId="11" xfId="3" applyNumberFormat="1" applyFont="1" applyBorder="1" applyAlignment="1">
      <alignment vertical="center"/>
    </xf>
    <xf numFmtId="0" fontId="0" fillId="0" borderId="0" xfId="0" applyAlignment="1">
      <alignment horizontal="left" vertical="center"/>
    </xf>
    <xf numFmtId="0" fontId="55" fillId="0" borderId="0" xfId="0" applyFont="1" applyAlignment="1">
      <alignment horizontal="left" vertical="center"/>
    </xf>
    <xf numFmtId="38" fontId="56" fillId="0" borderId="1" xfId="1" applyFont="1" applyFill="1" applyBorder="1" applyAlignment="1">
      <alignment vertical="center" shrinkToFit="1"/>
    </xf>
    <xf numFmtId="176" fontId="24" fillId="0" borderId="1" xfId="1" applyNumberFormat="1" applyFont="1" applyFill="1" applyBorder="1" applyAlignment="1">
      <alignment horizontal="left" vertical="center"/>
    </xf>
    <xf numFmtId="38" fontId="24" fillId="0" borderId="1" xfId="1" applyFont="1" applyFill="1" applyBorder="1" applyAlignment="1">
      <alignment horizontal="left" vertical="center"/>
    </xf>
    <xf numFmtId="38" fontId="56" fillId="0" borderId="1" xfId="6" applyFont="1" applyFill="1" applyBorder="1" applyAlignment="1">
      <alignment horizontal="left" vertical="center" shrinkToFit="1"/>
    </xf>
    <xf numFmtId="177" fontId="56" fillId="0" borderId="1" xfId="6" applyNumberFormat="1" applyFont="1" applyFill="1" applyBorder="1" applyAlignment="1">
      <alignment horizontal="left" vertical="center" shrinkToFit="1"/>
    </xf>
    <xf numFmtId="0" fontId="56" fillId="0" borderId="1" xfId="5" applyFont="1" applyBorder="1" applyAlignment="1">
      <alignment horizontal="left" vertical="center" shrinkToFit="1"/>
    </xf>
    <xf numFmtId="176" fontId="24" fillId="0" borderId="1" xfId="5" applyNumberFormat="1" applyFont="1" applyBorder="1" applyAlignment="1">
      <alignment horizontal="left" vertical="center" shrinkToFit="1"/>
    </xf>
    <xf numFmtId="38" fontId="7" fillId="38" borderId="1" xfId="1" applyFont="1" applyFill="1" applyBorder="1" applyAlignment="1">
      <alignment horizontal="center" vertical="center" wrapText="1"/>
    </xf>
    <xf numFmtId="176" fontId="7" fillId="38" borderId="1" xfId="4" applyNumberFormat="1" applyFont="1" applyFill="1" applyBorder="1" applyAlignment="1">
      <alignment horizontal="center" vertical="center" wrapText="1"/>
    </xf>
    <xf numFmtId="176" fontId="47" fillId="38" borderId="1" xfId="3" applyNumberFormat="1" applyFont="1" applyFill="1" applyBorder="1" applyAlignment="1">
      <alignment horizontal="center" vertical="center" wrapText="1"/>
    </xf>
    <xf numFmtId="38" fontId="5" fillId="0" borderId="0" xfId="1" applyFont="1"/>
    <xf numFmtId="176" fontId="5" fillId="0" borderId="0" xfId="3" applyNumberFormat="1" applyFont="1"/>
    <xf numFmtId="176" fontId="48" fillId="0" borderId="0" xfId="3" applyNumberFormat="1" applyFont="1"/>
    <xf numFmtId="0" fontId="55" fillId="0" borderId="1" xfId="0" applyFont="1" applyBorder="1" applyAlignment="1">
      <alignment horizontal="left" vertical="center"/>
    </xf>
    <xf numFmtId="0" fontId="0" fillId="64" borderId="1" xfId="0" applyFill="1" applyBorder="1">
      <alignment vertical="center"/>
    </xf>
    <xf numFmtId="0" fontId="52" fillId="2" borderId="11" xfId="2" applyFont="1" applyFill="1" applyBorder="1" applyAlignment="1">
      <alignment horizontal="left" vertical="center" shrinkToFit="1"/>
    </xf>
    <xf numFmtId="0" fontId="52" fillId="2" borderId="12" xfId="2" applyFont="1" applyFill="1" applyBorder="1" applyAlignment="1">
      <alignment horizontal="left" vertical="center" shrinkToFit="1"/>
    </xf>
    <xf numFmtId="0" fontId="1" fillId="2" borderId="1" xfId="2" applyFill="1" applyBorder="1" applyAlignment="1">
      <alignment vertical="center" shrinkToFit="1"/>
    </xf>
    <xf numFmtId="0" fontId="1" fillId="0" borderId="0" xfId="2" applyFont="1" applyAlignment="1">
      <alignment vertical="center" shrinkToFit="1"/>
    </xf>
    <xf numFmtId="0" fontId="1" fillId="5" borderId="1" xfId="2" applyFont="1" applyFill="1" applyBorder="1" applyAlignment="1">
      <alignment vertical="center"/>
    </xf>
    <xf numFmtId="0" fontId="1" fillId="5" borderId="1" xfId="2" applyFill="1" applyBorder="1" applyAlignment="1">
      <alignment vertical="center"/>
    </xf>
    <xf numFmtId="0" fontId="1" fillId="0" borderId="1" xfId="2" applyFont="1" applyBorder="1" applyAlignment="1">
      <alignment vertical="center" shrinkToFit="1"/>
    </xf>
    <xf numFmtId="0" fontId="1" fillId="0" borderId="1" xfId="2" applyBorder="1" applyAlignment="1">
      <alignment vertical="center" shrinkToFit="1"/>
    </xf>
    <xf numFmtId="0" fontId="1" fillId="0" borderId="11" xfId="2" applyBorder="1" applyAlignment="1">
      <alignment vertical="center" shrinkToFit="1"/>
    </xf>
    <xf numFmtId="0" fontId="1" fillId="0" borderId="12" xfId="2" applyBorder="1" applyAlignment="1">
      <alignment vertical="center" shrinkToFit="1"/>
    </xf>
    <xf numFmtId="0" fontId="53" fillId="2" borderId="11" xfId="2" applyFont="1" applyFill="1" applyBorder="1" applyAlignment="1">
      <alignment horizontal="center" vertical="center" shrinkToFit="1"/>
    </xf>
    <xf numFmtId="0" fontId="53" fillId="2" borderId="12" xfId="2" applyFont="1" applyFill="1" applyBorder="1" applyAlignment="1">
      <alignment horizontal="center" vertical="center" shrinkToFit="1"/>
    </xf>
    <xf numFmtId="0" fontId="51" fillId="2" borderId="11" xfId="2" applyFont="1" applyFill="1" applyBorder="1" applyAlignment="1">
      <alignment horizontal="center" vertical="center" shrinkToFit="1"/>
    </xf>
    <xf numFmtId="0" fontId="51" fillId="2" borderId="12" xfId="2" applyFont="1" applyFill="1" applyBorder="1" applyAlignment="1">
      <alignment horizontal="center" vertical="center" shrinkToFit="1"/>
    </xf>
    <xf numFmtId="0" fontId="1" fillId="0" borderId="11" xfId="2" applyFont="1" applyBorder="1" applyAlignment="1">
      <alignment horizontal="center" vertical="center" shrinkToFit="1"/>
    </xf>
    <xf numFmtId="0" fontId="1" fillId="0" borderId="12" xfId="2" applyFont="1" applyBorder="1" applyAlignment="1">
      <alignment horizontal="center" vertical="center" shrinkToFit="1"/>
    </xf>
    <xf numFmtId="0" fontId="54" fillId="0" borderId="11" xfId="3" applyFont="1" applyBorder="1" applyAlignment="1">
      <alignment horizontal="left" vertical="center" wrapText="1"/>
    </xf>
    <xf numFmtId="0" fontId="54" fillId="0" borderId="23" xfId="3" applyFont="1" applyBorder="1" applyAlignment="1">
      <alignment horizontal="left" vertical="center" wrapText="1"/>
    </xf>
    <xf numFmtId="0" fontId="54" fillId="0" borderId="12" xfId="3" applyFont="1" applyBorder="1" applyAlignment="1">
      <alignment horizontal="left" vertical="center" wrapText="1"/>
    </xf>
  </cellXfs>
  <cellStyles count="201">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3" xfId="124" xr:uid="{00000000-0005-0000-0000-000077000000}"/>
    <cellStyle name="集計 4" xfId="125" xr:uid="{00000000-0005-0000-0000-000078000000}"/>
    <cellStyle name="出力 2" xfId="126" xr:uid="{00000000-0005-0000-0000-000079000000}"/>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通貨 2 2" xfId="197" xr:uid="{00000000-0005-0000-0000-000080000000}"/>
    <cellStyle name="通貨 2 2 2" xfId="200" xr:uid="{3CE221C7-BCFA-4DDB-9100-9475C56AEF1A}"/>
    <cellStyle name="通貨 2 3" xfId="198" xr:uid="{00000000-0005-0000-0000-000081000000}"/>
    <cellStyle name="通貨 2 4" xfId="199" xr:uid="{28BEECE3-EBCA-4F4C-B034-228A6DF82008}"/>
    <cellStyle name="入力 2" xfId="133" xr:uid="{00000000-0005-0000-0000-000082000000}"/>
    <cellStyle name="入力 3" xfId="134" xr:uid="{00000000-0005-0000-0000-000083000000}"/>
    <cellStyle name="入力 4" xfId="135" xr:uid="{00000000-0005-0000-0000-000084000000}"/>
    <cellStyle name="標準" xfId="0" builtinId="0"/>
    <cellStyle name="標準 10" xfId="136" xr:uid="{00000000-0005-0000-0000-000086000000}"/>
    <cellStyle name="標準 10 2" xfId="5" xr:uid="{00000000-0005-0000-0000-000087000000}"/>
    <cellStyle name="標準 11" xfId="137" xr:uid="{00000000-0005-0000-0000-000088000000}"/>
    <cellStyle name="標準 12" xfId="138" xr:uid="{00000000-0005-0000-0000-000089000000}"/>
    <cellStyle name="標準 13" xfId="139" xr:uid="{00000000-0005-0000-0000-00008A000000}"/>
    <cellStyle name="標準 14" xfId="140" xr:uid="{00000000-0005-0000-0000-00008B000000}"/>
    <cellStyle name="標準 15" xfId="141" xr:uid="{00000000-0005-0000-0000-00008C000000}"/>
    <cellStyle name="標準 16" xfId="142" xr:uid="{00000000-0005-0000-0000-00008D000000}"/>
    <cellStyle name="標準 17" xfId="143" xr:uid="{00000000-0005-0000-0000-00008E000000}"/>
    <cellStyle name="標準 18" xfId="144" xr:uid="{00000000-0005-0000-0000-00008F000000}"/>
    <cellStyle name="標準 19" xfId="145" xr:uid="{00000000-0005-0000-0000-000090000000}"/>
    <cellStyle name="標準 2" xfId="146" xr:uid="{00000000-0005-0000-0000-000091000000}"/>
    <cellStyle name="標準 2 2" xfId="147" xr:uid="{00000000-0005-0000-0000-000092000000}"/>
    <cellStyle name="標準 2 2 2" xfId="148" xr:uid="{00000000-0005-0000-0000-000093000000}"/>
    <cellStyle name="標準 2 3" xfId="149" xr:uid="{00000000-0005-0000-0000-000094000000}"/>
    <cellStyle name="標準 2 4" xfId="150" xr:uid="{00000000-0005-0000-0000-000095000000}"/>
    <cellStyle name="標準 2 5" xfId="151" xr:uid="{00000000-0005-0000-0000-000096000000}"/>
    <cellStyle name="標準 2 6" xfId="152" xr:uid="{00000000-0005-0000-0000-000097000000}"/>
    <cellStyle name="標準 2 7" xfId="153" xr:uid="{00000000-0005-0000-0000-000098000000}"/>
    <cellStyle name="標準 2 8" xfId="154" xr:uid="{00000000-0005-0000-0000-000099000000}"/>
    <cellStyle name="標準 2 9" xfId="155" xr:uid="{00000000-0005-0000-0000-00009A000000}"/>
    <cellStyle name="標準 20" xfId="156" xr:uid="{00000000-0005-0000-0000-00009B000000}"/>
    <cellStyle name="標準 21" xfId="157" xr:uid="{00000000-0005-0000-0000-00009C000000}"/>
    <cellStyle name="標準 22" xfId="158" xr:uid="{00000000-0005-0000-0000-00009D000000}"/>
    <cellStyle name="標準 23" xfId="159" xr:uid="{00000000-0005-0000-0000-00009E000000}"/>
    <cellStyle name="標準 24" xfId="160" xr:uid="{00000000-0005-0000-0000-00009F000000}"/>
    <cellStyle name="標準 25" xfId="161" xr:uid="{00000000-0005-0000-0000-0000A0000000}"/>
    <cellStyle name="標準 26" xfId="162" xr:uid="{00000000-0005-0000-0000-0000A1000000}"/>
    <cellStyle name="標準 27" xfId="163" xr:uid="{00000000-0005-0000-0000-0000A2000000}"/>
    <cellStyle name="標準 28" xfId="164" xr:uid="{00000000-0005-0000-0000-0000A3000000}"/>
    <cellStyle name="標準 29" xfId="165" xr:uid="{00000000-0005-0000-0000-0000A4000000}"/>
    <cellStyle name="標準 3" xfId="7" xr:uid="{00000000-0005-0000-0000-0000A5000000}"/>
    <cellStyle name="標準 3 2" xfId="166" xr:uid="{00000000-0005-0000-0000-0000A6000000}"/>
    <cellStyle name="標準 3 2 2" xfId="167" xr:uid="{00000000-0005-0000-0000-0000A7000000}"/>
    <cellStyle name="標準 3 3" xfId="3" xr:uid="{00000000-0005-0000-0000-0000A8000000}"/>
    <cellStyle name="標準 30" xfId="168" xr:uid="{00000000-0005-0000-0000-0000A9000000}"/>
    <cellStyle name="標準 31" xfId="169" xr:uid="{00000000-0005-0000-0000-0000AA000000}"/>
    <cellStyle name="標準 32" xfId="170" xr:uid="{00000000-0005-0000-0000-0000AB000000}"/>
    <cellStyle name="標準 33" xfId="171" xr:uid="{00000000-0005-0000-0000-0000AC000000}"/>
    <cellStyle name="標準 34" xfId="172" xr:uid="{00000000-0005-0000-0000-0000AD000000}"/>
    <cellStyle name="標準 35" xfId="173" xr:uid="{00000000-0005-0000-0000-0000AE000000}"/>
    <cellStyle name="標準 36" xfId="174" xr:uid="{00000000-0005-0000-0000-0000AF000000}"/>
    <cellStyle name="標準 37" xfId="175" xr:uid="{00000000-0005-0000-0000-0000B0000000}"/>
    <cellStyle name="標準 38" xfId="176" xr:uid="{00000000-0005-0000-0000-0000B1000000}"/>
    <cellStyle name="標準 39" xfId="177" xr:uid="{00000000-0005-0000-0000-0000B2000000}"/>
    <cellStyle name="標準 4" xfId="178" xr:uid="{00000000-0005-0000-0000-0000B3000000}"/>
    <cellStyle name="標準 4 2" xfId="179" xr:uid="{00000000-0005-0000-0000-0000B4000000}"/>
    <cellStyle name="標準 40" xfId="180" xr:uid="{00000000-0005-0000-0000-0000B5000000}"/>
    <cellStyle name="標準 41" xfId="181" xr:uid="{00000000-0005-0000-0000-0000B6000000}"/>
    <cellStyle name="標準 42" xfId="182" xr:uid="{00000000-0005-0000-0000-0000B7000000}"/>
    <cellStyle name="標準 43" xfId="183" xr:uid="{00000000-0005-0000-0000-0000B8000000}"/>
    <cellStyle name="標準 44" xfId="184" xr:uid="{00000000-0005-0000-0000-0000B9000000}"/>
    <cellStyle name="標準 45" xfId="185" xr:uid="{00000000-0005-0000-0000-0000BA000000}"/>
    <cellStyle name="標準 5" xfId="186" xr:uid="{00000000-0005-0000-0000-0000BB000000}"/>
    <cellStyle name="標準 5 2" xfId="187" xr:uid="{00000000-0005-0000-0000-0000BC000000}"/>
    <cellStyle name="標準 5 3" xfId="188" xr:uid="{00000000-0005-0000-0000-0000BD000000}"/>
    <cellStyle name="標準 6" xfId="189" xr:uid="{00000000-0005-0000-0000-0000BE000000}"/>
    <cellStyle name="標準 6 2" xfId="190" xr:uid="{00000000-0005-0000-0000-0000BF000000}"/>
    <cellStyle name="標準 7" xfId="191" xr:uid="{00000000-0005-0000-0000-0000C0000000}"/>
    <cellStyle name="標準 8" xfId="192" xr:uid="{00000000-0005-0000-0000-0000C1000000}"/>
    <cellStyle name="標準 9" xfId="193" xr:uid="{00000000-0005-0000-0000-0000C2000000}"/>
    <cellStyle name="標準_【畜草研】Ｈ１８えさプロ収支簿" xfId="2" xr:uid="{00000000-0005-0000-0000-0000C3000000}"/>
    <cellStyle name="良い 2" xfId="194" xr:uid="{00000000-0005-0000-0000-0000C4000000}"/>
    <cellStyle name="良い 3" xfId="195" xr:uid="{00000000-0005-0000-0000-0000C5000000}"/>
    <cellStyle name="良い 4" xfId="196" xr:uid="{00000000-0005-0000-0000-0000C6000000}"/>
  </cellStyles>
  <dxfs count="0"/>
  <tableStyles count="0" defaultTableStyle="TableStyleMedium9" defaultPivotStyle="PivotStyleLight16"/>
  <colors>
    <mruColors>
      <color rgb="FF0000FF"/>
      <color rgb="FFFFFF99"/>
      <color rgb="FFFFFFCC"/>
      <color rgb="FFCC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C5BD4B17-BF40-4596-A913-987D1D62D950}"/>
            </a:ext>
          </a:extLst>
        </xdr:cNvPr>
        <xdr:cNvSpPr/>
      </xdr:nvSpPr>
      <xdr:spPr>
        <a:xfrm>
          <a:off x="3364007" y="833717"/>
          <a:ext cx="1913404" cy="315445"/>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D0DFD2A3-6317-4F12-9C10-58B4C61FD51D}"/>
            </a:ext>
          </a:extLst>
        </xdr:cNvPr>
        <xdr:cNvSpPr/>
      </xdr:nvSpPr>
      <xdr:spPr>
        <a:xfrm>
          <a:off x="3364455" y="822959"/>
          <a:ext cx="1918783" cy="310067"/>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5</xdr:col>
      <xdr:colOff>447674</xdr:colOff>
      <xdr:row>23</xdr:row>
      <xdr:rowOff>95248</xdr:rowOff>
    </xdr:from>
    <xdr:to>
      <xdr:col>7</xdr:col>
      <xdr:colOff>291352</xdr:colOff>
      <xdr:row>26</xdr:row>
      <xdr:rowOff>44824</xdr:rowOff>
    </xdr:to>
    <xdr:sp macro="" textlink="">
      <xdr:nvSpPr>
        <xdr:cNvPr id="6" name="四角形吹き出し 5">
          <a:extLst>
            <a:ext uri="{FF2B5EF4-FFF2-40B4-BE49-F238E27FC236}">
              <a16:creationId xmlns:a16="http://schemas.microsoft.com/office/drawing/2014/main" id="{FCC18BF2-B756-4D4E-9136-95AEBFC55446}"/>
            </a:ext>
          </a:extLst>
        </xdr:cNvPr>
        <xdr:cNvSpPr/>
      </xdr:nvSpPr>
      <xdr:spPr>
        <a:xfrm>
          <a:off x="5781674" y="6381748"/>
          <a:ext cx="1827119" cy="1159811"/>
        </a:xfrm>
        <a:prstGeom prst="wedgeRectCallout">
          <a:avLst>
            <a:gd name="adj1" fmla="val -159399"/>
            <a:gd name="adj2" fmla="val -39914"/>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人件費を別途整理している場合は、「別紙○○のとおり」として、合計額を記入</a:t>
          </a:r>
        </a:p>
      </xdr:txBody>
    </xdr:sp>
    <xdr:clientData/>
  </xdr:twoCellAnchor>
  <xdr:twoCellAnchor>
    <xdr:from>
      <xdr:col>1</xdr:col>
      <xdr:colOff>342901</xdr:colOff>
      <xdr:row>38</xdr:row>
      <xdr:rowOff>104773</xdr:rowOff>
    </xdr:from>
    <xdr:to>
      <xdr:col>2</xdr:col>
      <xdr:colOff>231321</xdr:colOff>
      <xdr:row>39</xdr:row>
      <xdr:rowOff>380999</xdr:rowOff>
    </xdr:to>
    <xdr:sp macro="" textlink="">
      <xdr:nvSpPr>
        <xdr:cNvPr id="7" name="四角形吹き出し 9">
          <a:extLst>
            <a:ext uri="{FF2B5EF4-FFF2-40B4-BE49-F238E27FC236}">
              <a16:creationId xmlns:a16="http://schemas.microsoft.com/office/drawing/2014/main" id="{1D7CD4E7-4ED3-4A5A-B6FB-CDB5D8C9FD8C}"/>
            </a:ext>
          </a:extLst>
        </xdr:cNvPr>
        <xdr:cNvSpPr/>
      </xdr:nvSpPr>
      <xdr:spPr>
        <a:xfrm>
          <a:off x="2091019" y="6415926"/>
          <a:ext cx="1439314" cy="679638"/>
        </a:xfrm>
        <a:prstGeom prst="wedgeRectCallout">
          <a:avLst>
            <a:gd name="adj1" fmla="val -80953"/>
            <a:gd name="adj2" fmla="val -29448"/>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0000FF"/>
              </a:solidFill>
            </a:rPr>
            <a:t>原則</a:t>
          </a:r>
          <a:r>
            <a:rPr kumimoji="1" lang="en-US" altLang="ja-JP" sz="1600">
              <a:solidFill>
                <a:srgbClr val="0000FF"/>
              </a:solidFill>
            </a:rPr>
            <a:t>1</a:t>
          </a:r>
          <a:r>
            <a:rPr kumimoji="1" lang="ja-JP" altLang="en-US" sz="1600">
              <a:solidFill>
                <a:srgbClr val="0000FF"/>
              </a:solidFill>
            </a:rPr>
            <a:t>人・</a:t>
          </a:r>
          <a:r>
            <a:rPr kumimoji="1" lang="en-US" altLang="ja-JP" sz="1600">
              <a:solidFill>
                <a:srgbClr val="0000FF"/>
              </a:solidFill>
            </a:rPr>
            <a:t>1</a:t>
          </a:r>
          <a:r>
            <a:rPr kumimoji="1" lang="ja-JP" altLang="en-US" sz="1600">
              <a:solidFill>
                <a:srgbClr val="0000FF"/>
              </a:solidFill>
            </a:rPr>
            <a:t>件毎に記載</a:t>
          </a:r>
          <a:endParaRPr kumimoji="1" lang="en-US" altLang="ja-JP" sz="1600">
            <a:solidFill>
              <a:srgbClr val="0000FF"/>
            </a:solidFill>
          </a:endParaRPr>
        </a:p>
      </xdr:txBody>
    </xdr:sp>
    <xdr:clientData/>
  </xdr:twoCellAnchor>
  <xdr:twoCellAnchor>
    <xdr:from>
      <xdr:col>2</xdr:col>
      <xdr:colOff>0</xdr:colOff>
      <xdr:row>42</xdr:row>
      <xdr:rowOff>161924</xdr:rowOff>
    </xdr:from>
    <xdr:to>
      <xdr:col>3</xdr:col>
      <xdr:colOff>266700</xdr:colOff>
      <xdr:row>43</xdr:row>
      <xdr:rowOff>68036</xdr:rowOff>
    </xdr:to>
    <xdr:sp macro="" textlink="">
      <xdr:nvSpPr>
        <xdr:cNvPr id="8" name="四角形吹き出し 6">
          <a:extLst>
            <a:ext uri="{FF2B5EF4-FFF2-40B4-BE49-F238E27FC236}">
              <a16:creationId xmlns:a16="http://schemas.microsoft.com/office/drawing/2014/main" id="{02A0440C-4A94-4CC8-A7E7-A71F9C33E2D5}"/>
            </a:ext>
          </a:extLst>
        </xdr:cNvPr>
        <xdr:cNvSpPr/>
      </xdr:nvSpPr>
      <xdr:spPr>
        <a:xfrm>
          <a:off x="3299460" y="4040504"/>
          <a:ext cx="701040" cy="309972"/>
        </a:xfrm>
        <a:prstGeom prst="wedgeRectCallout">
          <a:avLst>
            <a:gd name="adj1" fmla="val -85124"/>
            <a:gd name="adj2" fmla="val 5972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a:t>
          </a:r>
        </a:p>
      </xdr:txBody>
    </xdr:sp>
    <xdr:clientData/>
  </xdr:twoCellAnchor>
  <xdr:twoCellAnchor>
    <xdr:from>
      <xdr:col>0</xdr:col>
      <xdr:colOff>1485900</xdr:colOff>
      <xdr:row>42</xdr:row>
      <xdr:rowOff>161924</xdr:rowOff>
    </xdr:from>
    <xdr:to>
      <xdr:col>1</xdr:col>
      <xdr:colOff>952500</xdr:colOff>
      <xdr:row>43</xdr:row>
      <xdr:rowOff>40822</xdr:rowOff>
    </xdr:to>
    <xdr:sp macro="" textlink="">
      <xdr:nvSpPr>
        <xdr:cNvPr id="9" name="四角形吹き出し 15">
          <a:extLst>
            <a:ext uri="{FF2B5EF4-FFF2-40B4-BE49-F238E27FC236}">
              <a16:creationId xmlns:a16="http://schemas.microsoft.com/office/drawing/2014/main" id="{6022279F-290D-43D7-AD7C-72BC63FDA1E9}"/>
            </a:ext>
          </a:extLst>
        </xdr:cNvPr>
        <xdr:cNvSpPr/>
      </xdr:nvSpPr>
      <xdr:spPr>
        <a:xfrm>
          <a:off x="1485900" y="4040504"/>
          <a:ext cx="1211580" cy="282758"/>
        </a:xfrm>
        <a:prstGeom prst="wedgeRectCallout">
          <a:avLst>
            <a:gd name="adj1" fmla="val -67471"/>
            <a:gd name="adj2" fmla="val 6617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用務期間、用務地</a:t>
          </a:r>
        </a:p>
      </xdr:txBody>
    </xdr:sp>
    <xdr:clientData/>
  </xdr:twoCellAnchor>
  <xdr:twoCellAnchor>
    <xdr:from>
      <xdr:col>6</xdr:col>
      <xdr:colOff>247651</xdr:colOff>
      <xdr:row>50</xdr:row>
      <xdr:rowOff>314325</xdr:rowOff>
    </xdr:from>
    <xdr:to>
      <xdr:col>8</xdr:col>
      <xdr:colOff>561975</xdr:colOff>
      <xdr:row>52</xdr:row>
      <xdr:rowOff>231321</xdr:rowOff>
    </xdr:to>
    <xdr:sp macro="" textlink="">
      <xdr:nvSpPr>
        <xdr:cNvPr id="10" name="四角形吹き出し 7">
          <a:extLst>
            <a:ext uri="{FF2B5EF4-FFF2-40B4-BE49-F238E27FC236}">
              <a16:creationId xmlns:a16="http://schemas.microsoft.com/office/drawing/2014/main" id="{05B3F1A1-D554-4141-9E96-8245B09F54BE}"/>
            </a:ext>
          </a:extLst>
        </xdr:cNvPr>
        <xdr:cNvSpPr/>
      </xdr:nvSpPr>
      <xdr:spPr>
        <a:xfrm>
          <a:off x="6901544" y="17649825"/>
          <a:ext cx="1620610" cy="706210"/>
        </a:xfrm>
        <a:prstGeom prst="wedgeRectCallout">
          <a:avLst>
            <a:gd name="adj1" fmla="val -69993"/>
            <a:gd name="adj2" fmla="val -4103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出張者に直接支払う場合は出張者</a:t>
          </a:r>
          <a:endParaRPr kumimoji="1" lang="en-US" altLang="ja-JP" sz="1100">
            <a:solidFill>
              <a:srgbClr val="0000FF"/>
            </a:solidFill>
          </a:endParaRPr>
        </a:p>
        <a:p>
          <a:pPr algn="l"/>
          <a:r>
            <a:rPr kumimoji="1" lang="ja-JP" altLang="en-US" sz="1100">
              <a:solidFill>
                <a:srgbClr val="0000FF"/>
              </a:solidFill>
            </a:rPr>
            <a:t>それ以外は支払先</a:t>
          </a:r>
        </a:p>
      </xdr:txBody>
    </xdr:sp>
    <xdr:clientData/>
  </xdr:twoCellAnchor>
  <xdr:twoCellAnchor>
    <xdr:from>
      <xdr:col>5</xdr:col>
      <xdr:colOff>1243693</xdr:colOff>
      <xdr:row>73</xdr:row>
      <xdr:rowOff>217714</xdr:rowOff>
    </xdr:from>
    <xdr:to>
      <xdr:col>8</xdr:col>
      <xdr:colOff>204108</xdr:colOff>
      <xdr:row>75</xdr:row>
      <xdr:rowOff>5441</xdr:rowOff>
    </xdr:to>
    <xdr:sp macro="" textlink="">
      <xdr:nvSpPr>
        <xdr:cNvPr id="13" name="四角形吹き出し 16">
          <a:extLst>
            <a:ext uri="{FF2B5EF4-FFF2-40B4-BE49-F238E27FC236}">
              <a16:creationId xmlns:a16="http://schemas.microsoft.com/office/drawing/2014/main" id="{29F6D0F9-36FF-43A9-9E37-CE40B90808FB}"/>
            </a:ext>
          </a:extLst>
        </xdr:cNvPr>
        <xdr:cNvSpPr/>
      </xdr:nvSpPr>
      <xdr:spPr>
        <a:xfrm>
          <a:off x="6577693" y="26629178"/>
          <a:ext cx="1586594" cy="576942"/>
        </a:xfrm>
        <a:prstGeom prst="wedgeRectCallout">
          <a:avLst>
            <a:gd name="adj1" fmla="val 44628"/>
            <a:gd name="adj2" fmla="val 7448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1</xdr:col>
      <xdr:colOff>304800</xdr:colOff>
      <xdr:row>70</xdr:row>
      <xdr:rowOff>0</xdr:rowOff>
    </xdr:from>
    <xdr:to>
      <xdr:col>3</xdr:col>
      <xdr:colOff>187458</xdr:colOff>
      <xdr:row>71</xdr:row>
      <xdr:rowOff>212911</xdr:rowOff>
    </xdr:to>
    <xdr:sp macro="" textlink="">
      <xdr:nvSpPr>
        <xdr:cNvPr id="14" name="四角形吹き出し 20">
          <a:extLst>
            <a:ext uri="{FF2B5EF4-FFF2-40B4-BE49-F238E27FC236}">
              <a16:creationId xmlns:a16="http://schemas.microsoft.com/office/drawing/2014/main" id="{8048F39E-CEC7-4433-8F74-E7911CBD79E1}"/>
            </a:ext>
          </a:extLst>
        </xdr:cNvPr>
        <xdr:cNvSpPr/>
      </xdr:nvSpPr>
      <xdr:spPr>
        <a:xfrm>
          <a:off x="2243418" y="25246853"/>
          <a:ext cx="2090216" cy="616323"/>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地方公共団体等、非課税団体は計上不可</a:t>
          </a:r>
        </a:p>
      </xdr:txBody>
    </xdr:sp>
    <xdr:clientData/>
  </xdr:twoCellAnchor>
  <xdr:twoCellAnchor>
    <xdr:from>
      <xdr:col>8</xdr:col>
      <xdr:colOff>470647</xdr:colOff>
      <xdr:row>13</xdr:row>
      <xdr:rowOff>44821</xdr:rowOff>
    </xdr:from>
    <xdr:to>
      <xdr:col>10</xdr:col>
      <xdr:colOff>470644</xdr:colOff>
      <xdr:row>15</xdr:row>
      <xdr:rowOff>156880</xdr:rowOff>
    </xdr:to>
    <xdr:sp macro="" textlink="">
      <xdr:nvSpPr>
        <xdr:cNvPr id="17" name="四角形吹き出し 15">
          <a:extLst>
            <a:ext uri="{FF2B5EF4-FFF2-40B4-BE49-F238E27FC236}">
              <a16:creationId xmlns:a16="http://schemas.microsoft.com/office/drawing/2014/main" id="{DD3E0E1B-E98D-464B-BF45-3957789EEFFB}"/>
            </a:ext>
          </a:extLst>
        </xdr:cNvPr>
        <xdr:cNvSpPr/>
      </xdr:nvSpPr>
      <xdr:spPr>
        <a:xfrm>
          <a:off x="8449235" y="2700615"/>
          <a:ext cx="1647262" cy="918883"/>
        </a:xfrm>
        <a:prstGeom prst="wedgeRectCallout">
          <a:avLst>
            <a:gd name="adj1" fmla="val 35930"/>
            <a:gd name="adj2" fmla="val -949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軽減税率適用により生じる応分の差額を記入</a:t>
          </a:r>
          <a:endParaRPr kumimoji="1" lang="en-US" altLang="ja-JP" sz="1100">
            <a:solidFill>
              <a:srgbClr val="0000FF"/>
            </a:solidFill>
          </a:endParaRPr>
        </a:p>
        <a:p>
          <a:pPr algn="l"/>
          <a:r>
            <a:rPr kumimoji="1" lang="ja-JP" altLang="en-US" sz="1100">
              <a:solidFill>
                <a:srgbClr val="0000FF"/>
              </a:solidFill>
            </a:rPr>
            <a:t>（合計（税込）</a:t>
          </a:r>
          <a:r>
            <a:rPr kumimoji="1" lang="en-US" altLang="ja-JP" sz="1100">
              <a:solidFill>
                <a:srgbClr val="0000FF"/>
              </a:solidFill>
            </a:rPr>
            <a:t>/1.08</a:t>
          </a:r>
          <a:r>
            <a:rPr kumimoji="1" lang="ja-JP" altLang="en-US" sz="1100">
              <a:solidFill>
                <a:srgbClr val="0000FF"/>
              </a:solidFill>
            </a:rPr>
            <a:t>）</a:t>
          </a:r>
          <a:r>
            <a:rPr kumimoji="1" lang="en-US" altLang="ja-JP" sz="1100">
              <a:solidFill>
                <a:srgbClr val="0000FF"/>
              </a:solidFill>
            </a:rPr>
            <a:t>×2%</a:t>
          </a:r>
          <a:endParaRPr kumimoji="1" lang="ja-JP" altLang="en-US" sz="1100">
            <a:solidFill>
              <a:srgbClr val="0000FF"/>
            </a:solidFill>
          </a:endParaRPr>
        </a:p>
      </xdr:txBody>
    </xdr:sp>
    <xdr:clientData/>
  </xdr:twoCellAnchor>
  <xdr:twoCellAnchor>
    <xdr:from>
      <xdr:col>8</xdr:col>
      <xdr:colOff>560294</xdr:colOff>
      <xdr:row>60</xdr:row>
      <xdr:rowOff>302559</xdr:rowOff>
    </xdr:from>
    <xdr:to>
      <xdr:col>11</xdr:col>
      <xdr:colOff>89647</xdr:colOff>
      <xdr:row>62</xdr:row>
      <xdr:rowOff>100853</xdr:rowOff>
    </xdr:to>
    <xdr:sp macro="" textlink="">
      <xdr:nvSpPr>
        <xdr:cNvPr id="19" name="正方形/長方形 18">
          <a:extLst>
            <a:ext uri="{FF2B5EF4-FFF2-40B4-BE49-F238E27FC236}">
              <a16:creationId xmlns:a16="http://schemas.microsoft.com/office/drawing/2014/main" id="{C28CC0E5-1BFE-415F-82A6-6B4D9C032403}"/>
            </a:ext>
          </a:extLst>
        </xdr:cNvPr>
        <xdr:cNvSpPr/>
      </xdr:nvSpPr>
      <xdr:spPr>
        <a:xfrm>
          <a:off x="8538882" y="16270941"/>
          <a:ext cx="1860177" cy="605118"/>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64</xdr:row>
      <xdr:rowOff>0</xdr:rowOff>
    </xdr:from>
    <xdr:to>
      <xdr:col>10</xdr:col>
      <xdr:colOff>300880</xdr:colOff>
      <xdr:row>68</xdr:row>
      <xdr:rowOff>201706</xdr:rowOff>
    </xdr:to>
    <xdr:sp macro="" textlink="">
      <xdr:nvSpPr>
        <xdr:cNvPr id="21" name="四角形吹き出し 10">
          <a:extLst>
            <a:ext uri="{FF2B5EF4-FFF2-40B4-BE49-F238E27FC236}">
              <a16:creationId xmlns:a16="http://schemas.microsoft.com/office/drawing/2014/main" id="{1D3FF4A7-D382-4081-B09B-FC4409BC2348}"/>
            </a:ext>
          </a:extLst>
        </xdr:cNvPr>
        <xdr:cNvSpPr/>
      </xdr:nvSpPr>
      <xdr:spPr>
        <a:xfrm>
          <a:off x="7978588" y="17582029"/>
          <a:ext cx="1948145" cy="1815353"/>
        </a:xfrm>
        <a:prstGeom prst="wedgeRectCallout">
          <a:avLst>
            <a:gd name="adj1" fmla="val 29715"/>
            <a:gd name="adj2" fmla="val -9244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軽減税率を適用した取引は備考欄に記載。</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軽減税率の消費税額は</a:t>
          </a:r>
          <a:r>
            <a:rPr kumimoji="1" lang="en-US" altLang="ja-JP" sz="1100">
              <a:solidFill>
                <a:srgbClr val="0000FF"/>
              </a:solidFill>
            </a:rPr>
            <a:t>8%</a:t>
          </a:r>
          <a:r>
            <a:rPr kumimoji="1" lang="ja-JP" altLang="en-US" sz="1100">
              <a:solidFill>
                <a:srgbClr val="0000FF"/>
              </a:solidFill>
            </a:rPr>
            <a:t>ですが、消費税率</a:t>
          </a:r>
          <a:r>
            <a:rPr kumimoji="1" lang="en-US" altLang="ja-JP" sz="1100">
              <a:solidFill>
                <a:srgbClr val="0000FF"/>
              </a:solidFill>
            </a:rPr>
            <a:t>10%</a:t>
          </a:r>
          <a:r>
            <a:rPr kumimoji="1" lang="ja-JP" altLang="en-US" sz="1100">
              <a:solidFill>
                <a:srgbClr val="0000FF"/>
              </a:solidFill>
            </a:rPr>
            <a:t>の消費税額の差額分（</a:t>
          </a:r>
          <a:r>
            <a:rPr kumimoji="1" lang="ja-JP" altLang="ja-JP" sz="1100">
              <a:solidFill>
                <a:srgbClr val="0000FF"/>
              </a:solidFill>
              <a:effectLst/>
              <a:latin typeface="+mn-lt"/>
              <a:ea typeface="+mn-ea"/>
              <a:cs typeface="+mn-cs"/>
            </a:rPr>
            <a:t>（合計（税込）</a:t>
          </a:r>
          <a:r>
            <a:rPr kumimoji="1" lang="en-US" altLang="ja-JP" sz="1100">
              <a:solidFill>
                <a:srgbClr val="0000FF"/>
              </a:solidFill>
              <a:effectLst/>
              <a:latin typeface="+mn-lt"/>
              <a:ea typeface="+mn-ea"/>
              <a:cs typeface="+mn-cs"/>
            </a:rPr>
            <a:t>/1.08</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×2%</a:t>
          </a:r>
          <a:r>
            <a:rPr kumimoji="1" lang="ja-JP" altLang="en-US" sz="1100">
              <a:solidFill>
                <a:srgbClr val="0000FF"/>
              </a:solidFill>
              <a:effectLst/>
              <a:latin typeface="+mn-lt"/>
              <a:ea typeface="+mn-ea"/>
              <a:cs typeface="+mn-cs"/>
            </a:rPr>
            <a:t>）を消費税等相当額として計上できます。</a:t>
          </a:r>
          <a:endParaRPr lang="ja-JP" altLang="ja-JP">
            <a:solidFill>
              <a:srgbClr val="0000FF"/>
            </a:solidFill>
            <a:effectLst/>
          </a:endParaRPr>
        </a:p>
        <a:p>
          <a:pPr algn="l"/>
          <a:endParaRPr kumimoji="1" lang="en-US" altLang="ja-JP" sz="1100">
            <a:solidFill>
              <a:sysClr val="windowText" lastClr="000000"/>
            </a:solidFill>
          </a:endParaRPr>
        </a:p>
      </xdr:txBody>
    </xdr:sp>
    <xdr:clientData/>
  </xdr:twoCellAnchor>
  <xdr:twoCellAnchor>
    <xdr:from>
      <xdr:col>6</xdr:col>
      <xdr:colOff>0</xdr:colOff>
      <xdr:row>33</xdr:row>
      <xdr:rowOff>190500</xdr:rowOff>
    </xdr:from>
    <xdr:to>
      <xdr:col>8</xdr:col>
      <xdr:colOff>280308</xdr:colOff>
      <xdr:row>34</xdr:row>
      <xdr:rowOff>372835</xdr:rowOff>
    </xdr:to>
    <xdr:sp macro="" textlink="">
      <xdr:nvSpPr>
        <xdr:cNvPr id="15" name="四角形吹き出し 16">
          <a:extLst>
            <a:ext uri="{FF2B5EF4-FFF2-40B4-BE49-F238E27FC236}">
              <a16:creationId xmlns:a16="http://schemas.microsoft.com/office/drawing/2014/main" id="{AF12237C-0554-4DDE-9666-3D15CE29118F}"/>
            </a:ext>
          </a:extLst>
        </xdr:cNvPr>
        <xdr:cNvSpPr/>
      </xdr:nvSpPr>
      <xdr:spPr>
        <a:xfrm>
          <a:off x="6653893" y="10817679"/>
          <a:ext cx="1586594" cy="576942"/>
        </a:xfrm>
        <a:prstGeom prst="wedgeRectCallout">
          <a:avLst>
            <a:gd name="adj1" fmla="val 44628"/>
            <a:gd name="adj2" fmla="val 7448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5</xdr:col>
      <xdr:colOff>224518</xdr:colOff>
      <xdr:row>47</xdr:row>
      <xdr:rowOff>119062</xdr:rowOff>
    </xdr:from>
    <xdr:to>
      <xdr:col>8</xdr:col>
      <xdr:colOff>95250</xdr:colOff>
      <xdr:row>49</xdr:row>
      <xdr:rowOff>57829</xdr:rowOff>
    </xdr:to>
    <xdr:sp macro="" textlink="">
      <xdr:nvSpPr>
        <xdr:cNvPr id="20" name="四角形吹き出し 5">
          <a:extLst>
            <a:ext uri="{FF2B5EF4-FFF2-40B4-BE49-F238E27FC236}">
              <a16:creationId xmlns:a16="http://schemas.microsoft.com/office/drawing/2014/main" id="{FF109360-6DFD-44C8-95E5-F1C2EA5ECC4A}"/>
            </a:ext>
          </a:extLst>
        </xdr:cNvPr>
        <xdr:cNvSpPr/>
      </xdr:nvSpPr>
      <xdr:spPr>
        <a:xfrm>
          <a:off x="5570424" y="16502062"/>
          <a:ext cx="2502014" cy="748392"/>
        </a:xfrm>
        <a:prstGeom prst="wedgeRectCallout">
          <a:avLst>
            <a:gd name="adj1" fmla="val -64391"/>
            <a:gd name="adj2" fmla="val -1470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旅費を別途整理している場合は、「別紙○○のとおり」として、合計額を記入</a:t>
          </a:r>
        </a:p>
      </xdr:txBody>
    </xdr:sp>
    <xdr:clientData/>
  </xdr:twoCellAnchor>
  <xdr:twoCellAnchor>
    <xdr:from>
      <xdr:col>0</xdr:col>
      <xdr:colOff>869157</xdr:colOff>
      <xdr:row>16</xdr:row>
      <xdr:rowOff>154781</xdr:rowOff>
    </xdr:from>
    <xdr:to>
      <xdr:col>1</xdr:col>
      <xdr:colOff>1578629</xdr:colOff>
      <xdr:row>20</xdr:row>
      <xdr:rowOff>157021</xdr:rowOff>
    </xdr:to>
    <xdr:sp macro="" textlink="">
      <xdr:nvSpPr>
        <xdr:cNvPr id="22" name="四角形吹き出し 3">
          <a:extLst>
            <a:ext uri="{FF2B5EF4-FFF2-40B4-BE49-F238E27FC236}">
              <a16:creationId xmlns:a16="http://schemas.microsoft.com/office/drawing/2014/main" id="{8D6B8104-1150-4875-B7FD-2FA78855B9E3}"/>
            </a:ext>
          </a:extLst>
        </xdr:cNvPr>
        <xdr:cNvSpPr/>
      </xdr:nvSpPr>
      <xdr:spPr>
        <a:xfrm>
          <a:off x="869157" y="4012406"/>
          <a:ext cx="2650191" cy="1621490"/>
        </a:xfrm>
        <a:prstGeom prst="wedgeRectCallout">
          <a:avLst>
            <a:gd name="adj1" fmla="val -57857"/>
            <a:gd name="adj2" fmla="val -10635"/>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0000FF"/>
              </a:solidFill>
            </a:rPr>
            <a:t>原則</a:t>
          </a:r>
          <a:r>
            <a:rPr lang="ja-JP" altLang="ja-JP" sz="1600" b="1" i="0" baseline="0">
              <a:solidFill>
                <a:srgbClr val="0000FF"/>
              </a:solidFill>
              <a:effectLst/>
              <a:latin typeface="+mn-lt"/>
              <a:ea typeface="+mn-ea"/>
              <a:cs typeface="+mn-cs"/>
            </a:rPr>
            <a:t>１行１伝票での記載</a:t>
          </a:r>
          <a:endParaRPr kumimoji="1" lang="en-US" altLang="ja-JP" sz="1800" b="1">
            <a:solidFill>
              <a:srgbClr val="0000FF"/>
            </a:solidFill>
          </a:endParaRPr>
        </a:p>
        <a:p>
          <a:r>
            <a:rPr lang="ja-JP" altLang="en-US" sz="1400" b="1" i="0" u="none" strike="noStrike" baseline="0">
              <a:solidFill>
                <a:srgbClr val="0000FF"/>
              </a:solidFill>
              <a:latin typeface="+mn-lt"/>
              <a:ea typeface="+mn-ea"/>
              <a:cs typeface="+mn-cs"/>
            </a:rPr>
            <a:t>（証拠書類については、各構成員で適切に保管してください。）</a:t>
          </a:r>
          <a:endParaRPr kumimoji="1" lang="en-US" altLang="ja-JP" sz="2400" b="1">
            <a:solidFill>
              <a:srgbClr val="0000FF"/>
            </a:solidFill>
          </a:endParaRPr>
        </a:p>
      </xdr:txBody>
    </xdr:sp>
    <xdr:clientData/>
  </xdr:twoCellAnchor>
  <xdr:twoCellAnchor>
    <xdr:from>
      <xdr:col>6</xdr:col>
      <xdr:colOff>107156</xdr:colOff>
      <xdr:row>44</xdr:row>
      <xdr:rowOff>83343</xdr:rowOff>
    </xdr:from>
    <xdr:to>
      <xdr:col>8</xdr:col>
      <xdr:colOff>511968</xdr:colOff>
      <xdr:row>46</xdr:row>
      <xdr:rowOff>11906</xdr:rowOff>
    </xdr:to>
    <xdr:sp macro="" textlink="">
      <xdr:nvSpPr>
        <xdr:cNvPr id="23" name="四角形吹き出し 5">
          <a:extLst>
            <a:ext uri="{FF2B5EF4-FFF2-40B4-BE49-F238E27FC236}">
              <a16:creationId xmlns:a16="http://schemas.microsoft.com/office/drawing/2014/main" id="{CAC9858C-4261-410F-889A-7119FEA4C6FB}"/>
            </a:ext>
          </a:extLst>
        </xdr:cNvPr>
        <xdr:cNvSpPr/>
      </xdr:nvSpPr>
      <xdr:spPr>
        <a:xfrm>
          <a:off x="6774656" y="15263812"/>
          <a:ext cx="1714500" cy="726282"/>
        </a:xfrm>
        <a:prstGeom prst="wedgeRectCallout">
          <a:avLst>
            <a:gd name="adj1" fmla="val -77715"/>
            <a:gd name="adj2" fmla="val -99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1</a:t>
          </a:r>
          <a:r>
            <a:rPr kumimoji="1" lang="ja-JP" altLang="en-US" sz="1100">
              <a:solidFill>
                <a:srgbClr val="0000FF"/>
              </a:solidFill>
            </a:rPr>
            <a:t>件毎に記載する場合は、旅費計算書の内容を記載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82"/>
  <sheetViews>
    <sheetView tabSelected="1" view="pageBreakPreview" zoomScale="85" zoomScaleNormal="85" zoomScaleSheetLayoutView="85" workbookViewId="0">
      <selection activeCell="A3" sqref="A3"/>
    </sheetView>
  </sheetViews>
  <sheetFormatPr defaultColWidth="9" defaultRowHeight="13.5"/>
  <cols>
    <col min="1" max="1" width="25.5" style="2" customWidth="1"/>
    <col min="2" max="2" width="22.625" style="3" customWidth="1"/>
    <col min="3" max="3" width="6.375" style="3" customWidth="1"/>
    <col min="4" max="4" width="5.25" style="3" bestFit="1" customWidth="1"/>
    <col min="5" max="5" width="14.625" style="3" bestFit="1" customWidth="1"/>
    <col min="6" max="6" width="17.375" style="2" bestFit="1" customWidth="1"/>
    <col min="7" max="9" width="8.625" style="70" customWidth="1"/>
    <col min="10" max="10" width="12.875" style="2" customWidth="1"/>
    <col min="11" max="11" width="10.75" style="1" customWidth="1"/>
    <col min="12" max="12" width="12.75" style="3" customWidth="1"/>
    <col min="13" max="13" width="10.625" style="1" bestFit="1" customWidth="1"/>
    <col min="14" max="14" width="11.875" style="1" bestFit="1" customWidth="1"/>
    <col min="15" max="15" width="10.625" style="1" bestFit="1" customWidth="1"/>
    <col min="16" max="16384" width="9" style="1"/>
  </cols>
  <sheetData>
    <row r="2" spans="1:15">
      <c r="A2" s="2" t="s">
        <v>192</v>
      </c>
      <c r="B2" s="84"/>
      <c r="H2" s="173"/>
      <c r="I2" s="173"/>
      <c r="J2" s="173"/>
      <c r="K2" s="183" t="s">
        <v>225</v>
      </c>
    </row>
    <row r="3" spans="1:15">
      <c r="A3" s="2" t="s">
        <v>202</v>
      </c>
      <c r="B3" s="22"/>
    </row>
    <row r="4" spans="1:15">
      <c r="A4" s="22"/>
      <c r="B4" s="22"/>
    </row>
    <row r="5" spans="1:15">
      <c r="A5" s="245" t="s">
        <v>227</v>
      </c>
      <c r="B5" s="245"/>
      <c r="C5" s="245"/>
      <c r="D5" s="245"/>
      <c r="E5" s="245"/>
      <c r="L5" s="1"/>
    </row>
    <row r="7" spans="1:15">
      <c r="A7" s="2" t="s">
        <v>38</v>
      </c>
      <c r="B7" s="3" t="s">
        <v>53</v>
      </c>
    </row>
    <row r="8" spans="1:15">
      <c r="A8" s="2" t="s">
        <v>31</v>
      </c>
      <c r="B8" s="3" t="s">
        <v>39</v>
      </c>
    </row>
    <row r="9" spans="1:15">
      <c r="A9" s="2" t="s">
        <v>32</v>
      </c>
      <c r="B9" s="3" t="s">
        <v>40</v>
      </c>
    </row>
    <row r="10" spans="1:15">
      <c r="A10" s="2" t="s">
        <v>33</v>
      </c>
      <c r="B10" s="186" t="s">
        <v>216</v>
      </c>
    </row>
    <row r="12" spans="1:15" ht="32.1" customHeight="1">
      <c r="A12" s="42" t="s">
        <v>0</v>
      </c>
      <c r="B12" s="43" t="s">
        <v>1</v>
      </c>
      <c r="C12" s="43" t="s">
        <v>2</v>
      </c>
      <c r="D12" s="43" t="s">
        <v>3</v>
      </c>
      <c r="E12" s="43" t="s">
        <v>17</v>
      </c>
      <c r="F12" s="42" t="s">
        <v>4</v>
      </c>
      <c r="G12" s="44" t="s">
        <v>5</v>
      </c>
      <c r="H12" s="44" t="s">
        <v>6</v>
      </c>
      <c r="I12" s="44" t="s">
        <v>7</v>
      </c>
      <c r="J12" s="140" t="s">
        <v>8</v>
      </c>
      <c r="K12" s="162" t="s">
        <v>140</v>
      </c>
      <c r="L12" s="68" t="s">
        <v>96</v>
      </c>
    </row>
    <row r="13" spans="1:15" ht="32.1" customHeight="1">
      <c r="A13" s="5"/>
      <c r="B13" s="85"/>
      <c r="C13" s="85"/>
      <c r="D13" s="85"/>
      <c r="E13" s="85"/>
      <c r="F13" s="5"/>
      <c r="G13" s="86"/>
      <c r="H13" s="86"/>
      <c r="I13" s="86"/>
      <c r="J13" s="87"/>
      <c r="K13" s="85"/>
      <c r="L13" s="125"/>
    </row>
    <row r="14" spans="1:15" s="4" customFormat="1" ht="32.1" customHeight="1">
      <c r="A14" s="31"/>
      <c r="B14" s="32"/>
      <c r="C14" s="23"/>
      <c r="D14" s="23"/>
      <c r="E14" s="23"/>
      <c r="F14" s="32"/>
      <c r="G14" s="6"/>
      <c r="H14" s="6"/>
      <c r="I14" s="6"/>
      <c r="J14" s="5"/>
      <c r="K14" s="118"/>
      <c r="L14" s="118"/>
    </row>
    <row r="15" spans="1:15" ht="32.1" customHeight="1">
      <c r="A15" s="88" t="s">
        <v>100</v>
      </c>
      <c r="B15" s="89"/>
      <c r="C15" s="90"/>
      <c r="D15" s="90"/>
      <c r="E15" s="90">
        <f>SUBTOTAL(9,E13:E14)</f>
        <v>0</v>
      </c>
      <c r="F15" s="88"/>
      <c r="G15" s="91"/>
      <c r="H15" s="91"/>
      <c r="I15" s="91"/>
      <c r="J15" s="92"/>
      <c r="K15" s="90">
        <f>SUBTOTAL(9,K13:K14)</f>
        <v>0</v>
      </c>
      <c r="L15" s="90">
        <f>SUBTOTAL(9,L13:L14)</f>
        <v>0</v>
      </c>
      <c r="O15" s="153"/>
    </row>
    <row r="16" spans="1:15" ht="32.1" customHeight="1">
      <c r="A16" s="31"/>
      <c r="B16" s="32"/>
      <c r="C16" s="23"/>
      <c r="D16" s="23"/>
      <c r="E16" s="23"/>
      <c r="F16" s="32"/>
      <c r="G16" s="6"/>
      <c r="H16" s="146"/>
      <c r="I16" s="146"/>
      <c r="J16" s="5"/>
      <c r="K16" s="118"/>
      <c r="L16" s="118"/>
    </row>
    <row r="17" spans="1:13" ht="32.1" customHeight="1">
      <c r="A17" s="31"/>
      <c r="B17" s="32"/>
      <c r="C17" s="23"/>
      <c r="D17" s="23"/>
      <c r="E17" s="23"/>
      <c r="F17" s="32"/>
      <c r="G17" s="6"/>
      <c r="H17" s="6"/>
      <c r="I17" s="6"/>
      <c r="J17" s="5"/>
      <c r="K17" s="118"/>
      <c r="L17" s="118"/>
    </row>
    <row r="18" spans="1:13" ht="32.1" customHeight="1">
      <c r="A18" s="88" t="s">
        <v>101</v>
      </c>
      <c r="B18" s="89"/>
      <c r="C18" s="90"/>
      <c r="D18" s="90"/>
      <c r="E18" s="90">
        <f>SUBTOTAL(9,E16:E17)</f>
        <v>0</v>
      </c>
      <c r="F18" s="88"/>
      <c r="G18" s="91"/>
      <c r="H18" s="91"/>
      <c r="I18" s="91"/>
      <c r="J18" s="92"/>
      <c r="K18" s="90">
        <f>SUBTOTAL(9,K16:K17)</f>
        <v>0</v>
      </c>
      <c r="L18" s="90">
        <f>SUBTOTAL(9,L16:L17)</f>
        <v>0</v>
      </c>
    </row>
    <row r="19" spans="1:13" s="4" customFormat="1" ht="32.1" customHeight="1">
      <c r="A19" s="33" t="s">
        <v>102</v>
      </c>
      <c r="B19" s="34"/>
      <c r="C19" s="24"/>
      <c r="D19" s="24"/>
      <c r="E19" s="24">
        <f>SUBTOTAL(9,E13:E18)</f>
        <v>0</v>
      </c>
      <c r="F19" s="33"/>
      <c r="G19" s="71"/>
      <c r="H19" s="71"/>
      <c r="I19" s="71"/>
      <c r="J19" s="72"/>
      <c r="K19" s="119">
        <f>SUBTOTAL(9,K13:K18)</f>
        <v>0</v>
      </c>
      <c r="L19" s="119">
        <f>SUBTOTAL(9,L13:L18)</f>
        <v>0</v>
      </c>
      <c r="M19" s="154"/>
    </row>
    <row r="20" spans="1:13" ht="32.1" customHeight="1">
      <c r="A20" s="93"/>
      <c r="B20" s="85"/>
      <c r="C20" s="85"/>
      <c r="D20" s="85"/>
      <c r="E20" s="85"/>
      <c r="F20" s="93"/>
      <c r="G20" s="86"/>
      <c r="H20" s="86"/>
      <c r="I20" s="86"/>
      <c r="J20" s="87"/>
      <c r="K20" s="85"/>
      <c r="L20" s="85"/>
    </row>
    <row r="21" spans="1:13" s="4" customFormat="1" ht="32.1" customHeight="1">
      <c r="A21" s="108"/>
      <c r="B21" s="32"/>
      <c r="C21" s="23"/>
      <c r="D21" s="23"/>
      <c r="E21" s="23"/>
      <c r="F21" s="32"/>
      <c r="G21" s="6"/>
      <c r="H21" s="6"/>
      <c r="I21" s="6"/>
      <c r="J21" s="5"/>
      <c r="K21" s="118"/>
      <c r="L21" s="118"/>
    </row>
    <row r="22" spans="1:13" ht="32.1" customHeight="1">
      <c r="A22" s="88" t="s">
        <v>103</v>
      </c>
      <c r="B22" s="89"/>
      <c r="C22" s="90"/>
      <c r="D22" s="90"/>
      <c r="E22" s="90">
        <f>SUBTOTAL(9,E20:E21)</f>
        <v>0</v>
      </c>
      <c r="F22" s="88"/>
      <c r="G22" s="91"/>
      <c r="H22" s="91"/>
      <c r="I22" s="91"/>
      <c r="J22" s="92"/>
      <c r="K22" s="90">
        <f>SUBTOTAL(9,K20:K21)</f>
        <v>0</v>
      </c>
      <c r="L22" s="90">
        <f>SUBTOTAL(9,L20:L21)</f>
        <v>0</v>
      </c>
    </row>
    <row r="23" spans="1:13" ht="32.1" customHeight="1">
      <c r="A23" s="97"/>
      <c r="B23" s="98"/>
      <c r="C23" s="96"/>
      <c r="D23" s="96"/>
      <c r="E23" s="96"/>
      <c r="F23" s="98"/>
      <c r="G23" s="95"/>
      <c r="H23" s="95"/>
      <c r="I23" s="95"/>
      <c r="J23" s="94"/>
      <c r="K23" s="118"/>
      <c r="L23" s="118"/>
    </row>
    <row r="24" spans="1:13" ht="32.1" customHeight="1">
      <c r="A24" s="97"/>
      <c r="B24" s="98"/>
      <c r="C24" s="96"/>
      <c r="D24" s="96"/>
      <c r="E24" s="96"/>
      <c r="F24" s="98"/>
      <c r="G24" s="95"/>
      <c r="H24" s="95"/>
      <c r="I24" s="95"/>
      <c r="J24" s="94"/>
      <c r="K24" s="118"/>
      <c r="L24" s="118"/>
    </row>
    <row r="25" spans="1:13" ht="32.1" customHeight="1">
      <c r="A25" s="88" t="s">
        <v>104</v>
      </c>
      <c r="B25" s="89"/>
      <c r="C25" s="90"/>
      <c r="D25" s="90"/>
      <c r="E25" s="90">
        <f>SUBTOTAL(9,E23:E24)</f>
        <v>0</v>
      </c>
      <c r="F25" s="88"/>
      <c r="G25" s="91"/>
      <c r="H25" s="91"/>
      <c r="I25" s="91"/>
      <c r="J25" s="92"/>
      <c r="K25" s="90">
        <f>SUBTOTAL(9,K23:K24)</f>
        <v>0</v>
      </c>
      <c r="L25" s="90">
        <f>SUBTOTAL(9,L23:L24)</f>
        <v>0</v>
      </c>
    </row>
    <row r="26" spans="1:13" s="4" customFormat="1" ht="32.1" customHeight="1">
      <c r="A26" s="33" t="s">
        <v>139</v>
      </c>
      <c r="B26" s="34"/>
      <c r="C26" s="24"/>
      <c r="D26" s="24"/>
      <c r="E26" s="24">
        <f>SUBTOTAL(9,E20:E25)</f>
        <v>0</v>
      </c>
      <c r="F26" s="33"/>
      <c r="G26" s="71"/>
      <c r="H26" s="71"/>
      <c r="I26" s="71"/>
      <c r="J26" s="72"/>
      <c r="K26" s="119">
        <f>SUBTOTAL(9,K20:K25)</f>
        <v>0</v>
      </c>
      <c r="L26" s="119">
        <f>SUBTOTAL(9,L20:L25)</f>
        <v>0</v>
      </c>
      <c r="M26" s="153"/>
    </row>
    <row r="27" spans="1:13" ht="32.1" customHeight="1">
      <c r="A27" s="102"/>
      <c r="B27" s="103"/>
      <c r="C27" s="101"/>
      <c r="D27" s="101"/>
      <c r="E27" s="101"/>
      <c r="F27" s="103"/>
      <c r="G27" s="100"/>
      <c r="H27" s="100"/>
      <c r="I27" s="100"/>
      <c r="J27" s="99"/>
      <c r="K27" s="118"/>
      <c r="L27" s="118"/>
    </row>
    <row r="28" spans="1:13" ht="32.1" customHeight="1">
      <c r="A28" s="102"/>
      <c r="B28" s="125"/>
      <c r="C28" s="101"/>
      <c r="D28" s="101"/>
      <c r="E28" s="101"/>
      <c r="F28" s="103"/>
      <c r="G28" s="100"/>
      <c r="H28" s="100"/>
      <c r="I28" s="100"/>
      <c r="J28" s="99"/>
      <c r="K28" s="118"/>
      <c r="L28" s="118"/>
    </row>
    <row r="29" spans="1:13" ht="32.1" customHeight="1">
      <c r="A29" s="35" t="s">
        <v>199</v>
      </c>
      <c r="B29" s="36"/>
      <c r="C29" s="25"/>
      <c r="D29" s="25"/>
      <c r="E29" s="25">
        <f>SUBTOTAL(9,E27:E28)</f>
        <v>0</v>
      </c>
      <c r="F29" s="35"/>
      <c r="G29" s="73"/>
      <c r="H29" s="73"/>
      <c r="I29" s="73"/>
      <c r="J29" s="74"/>
      <c r="K29" s="120">
        <f>SUBTOTAL(9,K27:K28)</f>
        <v>0</v>
      </c>
      <c r="L29" s="120">
        <f>SUBTOTAL(9,L27:L28)</f>
        <v>0</v>
      </c>
    </row>
    <row r="30" spans="1:13" ht="32.1" customHeight="1">
      <c r="A30" s="124"/>
      <c r="B30" s="125"/>
      <c r="C30" s="26"/>
      <c r="D30" s="26"/>
      <c r="E30" s="26"/>
      <c r="F30" s="75"/>
      <c r="G30" s="76"/>
      <c r="H30" s="6"/>
      <c r="I30" s="6"/>
      <c r="J30" s="5"/>
      <c r="K30" s="148"/>
      <c r="L30" s="148"/>
    </row>
    <row r="31" spans="1:13" ht="32.1" customHeight="1">
      <c r="A31" s="124"/>
      <c r="B31" s="125"/>
      <c r="C31" s="26"/>
      <c r="D31" s="26"/>
      <c r="E31" s="26"/>
      <c r="F31" s="75"/>
      <c r="G31" s="76"/>
      <c r="H31" s="6"/>
      <c r="I31" s="6"/>
      <c r="J31" s="5"/>
      <c r="K31" s="148"/>
      <c r="L31" s="148"/>
    </row>
    <row r="32" spans="1:13" s="4" customFormat="1" ht="32.1" customHeight="1">
      <c r="A32" s="35" t="s">
        <v>201</v>
      </c>
      <c r="B32" s="36"/>
      <c r="C32" s="25"/>
      <c r="D32" s="25"/>
      <c r="E32" s="25">
        <f>SUBTOTAL(9,E30:E31)</f>
        <v>0</v>
      </c>
      <c r="F32" s="35"/>
      <c r="G32" s="73"/>
      <c r="H32" s="73"/>
      <c r="I32" s="73"/>
      <c r="J32" s="74"/>
      <c r="K32" s="120">
        <f>SUBTOTAL(9,K30:K31)</f>
        <v>0</v>
      </c>
      <c r="L32" s="120">
        <f>SUBTOTAL(9,L30:L31)</f>
        <v>0</v>
      </c>
    </row>
    <row r="33" spans="1:13" s="4" customFormat="1" ht="32.1" customHeight="1">
      <c r="A33" s="31"/>
      <c r="B33" s="32"/>
      <c r="C33" s="23"/>
      <c r="D33" s="23"/>
      <c r="E33" s="23"/>
      <c r="F33" s="32"/>
      <c r="G33" s="6"/>
      <c r="H33" s="6"/>
      <c r="I33" s="6"/>
      <c r="J33" s="5"/>
      <c r="K33" s="118"/>
      <c r="L33" s="118"/>
    </row>
    <row r="34" spans="1:13" s="4" customFormat="1" ht="32.1" customHeight="1">
      <c r="A34" s="31"/>
      <c r="B34" s="32"/>
      <c r="C34" s="23"/>
      <c r="D34" s="23"/>
      <c r="E34" s="23"/>
      <c r="F34" s="32"/>
      <c r="G34" s="6"/>
      <c r="H34" s="6"/>
      <c r="I34" s="6"/>
      <c r="J34" s="5"/>
      <c r="K34" s="118"/>
      <c r="L34" s="118"/>
    </row>
    <row r="35" spans="1:13" s="4" customFormat="1" ht="32.1" customHeight="1">
      <c r="A35" s="128" t="s">
        <v>200</v>
      </c>
      <c r="B35" s="36"/>
      <c r="C35" s="25"/>
      <c r="D35" s="25"/>
      <c r="E35" s="25">
        <f>SUBTOTAL(9,E33:E34)</f>
        <v>0</v>
      </c>
      <c r="F35" s="35"/>
      <c r="G35" s="73"/>
      <c r="H35" s="73"/>
      <c r="I35" s="73"/>
      <c r="J35" s="74"/>
      <c r="K35" s="120">
        <f>SUBTOTAL(9,K33:K34)</f>
        <v>0</v>
      </c>
      <c r="L35" s="120">
        <f>SUBTOTAL(9,L33:L34)</f>
        <v>0</v>
      </c>
    </row>
    <row r="36" spans="1:13" s="4" customFormat="1" ht="32.1" customHeight="1">
      <c r="A36" s="152" t="s">
        <v>114</v>
      </c>
      <c r="B36" s="34"/>
      <c r="C36" s="24"/>
      <c r="D36" s="24"/>
      <c r="E36" s="24">
        <f>SUBTOTAL(9,E27:E35)</f>
        <v>0</v>
      </c>
      <c r="F36" s="33"/>
      <c r="G36" s="71"/>
      <c r="H36" s="71"/>
      <c r="I36" s="71"/>
      <c r="J36" s="72"/>
      <c r="K36" s="119">
        <f>SUBTOTAL(9,K27:K35)</f>
        <v>0</v>
      </c>
      <c r="L36" s="119">
        <f>SUBTOTAL(9,L27:L35)</f>
        <v>0</v>
      </c>
      <c r="M36" s="154"/>
    </row>
    <row r="37" spans="1:13" s="4" customFormat="1" ht="32.1" customHeight="1">
      <c r="A37" s="31"/>
      <c r="B37" s="32"/>
      <c r="C37" s="23"/>
      <c r="D37" s="23"/>
      <c r="E37" s="23"/>
      <c r="F37" s="31"/>
      <c r="G37" s="6"/>
      <c r="H37" s="6"/>
      <c r="I37" s="6"/>
      <c r="J37" s="5"/>
      <c r="K37" s="118"/>
      <c r="L37" s="118"/>
    </row>
    <row r="38" spans="1:13" s="4" customFormat="1" ht="32.1" customHeight="1">
      <c r="A38" s="31"/>
      <c r="B38" s="32"/>
      <c r="C38" s="23"/>
      <c r="D38" s="23"/>
      <c r="E38" s="23"/>
      <c r="F38" s="31"/>
      <c r="G38" s="6"/>
      <c r="H38" s="6"/>
      <c r="I38" s="6"/>
      <c r="J38" s="5"/>
      <c r="K38" s="118"/>
      <c r="L38" s="118"/>
    </row>
    <row r="39" spans="1:13" s="4" customFormat="1" ht="32.1" customHeight="1">
      <c r="A39" s="35" t="s">
        <v>118</v>
      </c>
      <c r="B39" s="36"/>
      <c r="C39" s="25"/>
      <c r="D39" s="25"/>
      <c r="E39" s="25">
        <f>SUBTOTAL(9,E37:E38)</f>
        <v>0</v>
      </c>
      <c r="F39" s="35"/>
      <c r="G39" s="73"/>
      <c r="H39" s="73"/>
      <c r="I39" s="73"/>
      <c r="J39" s="74"/>
      <c r="K39" s="120">
        <f>SUBTOTAL(9,K37:K38)</f>
        <v>0</v>
      </c>
      <c r="L39" s="120">
        <f>SUBTOTAL(9,L37:L38)</f>
        <v>0</v>
      </c>
    </row>
    <row r="40" spans="1:13" s="4" customFormat="1" ht="32.1" customHeight="1">
      <c r="A40" s="31"/>
      <c r="B40" s="32"/>
      <c r="C40" s="23"/>
      <c r="D40" s="23"/>
      <c r="E40" s="23"/>
      <c r="F40" s="31"/>
      <c r="G40" s="6"/>
      <c r="H40" s="6"/>
      <c r="I40" s="6"/>
      <c r="J40" s="5"/>
      <c r="K40" s="118"/>
      <c r="L40" s="118"/>
    </row>
    <row r="41" spans="1:13" s="4" customFormat="1" ht="32.1" customHeight="1">
      <c r="A41" s="31"/>
      <c r="B41" s="32"/>
      <c r="C41" s="23"/>
      <c r="D41" s="23"/>
      <c r="E41" s="23"/>
      <c r="F41" s="31"/>
      <c r="G41" s="6"/>
      <c r="H41" s="6"/>
      <c r="I41" s="6"/>
      <c r="J41" s="5"/>
      <c r="K41" s="118"/>
      <c r="L41" s="118"/>
    </row>
    <row r="42" spans="1:13" s="4" customFormat="1" ht="32.1" customHeight="1">
      <c r="A42" s="35" t="s">
        <v>119</v>
      </c>
      <c r="B42" s="36"/>
      <c r="C42" s="25"/>
      <c r="D42" s="25"/>
      <c r="E42" s="25">
        <f>SUBTOTAL(9,E40:E41)</f>
        <v>0</v>
      </c>
      <c r="F42" s="35"/>
      <c r="G42" s="73"/>
      <c r="H42" s="73"/>
      <c r="I42" s="73"/>
      <c r="J42" s="74"/>
      <c r="K42" s="120">
        <f>SUBTOTAL(9,K40:K41)</f>
        <v>0</v>
      </c>
      <c r="L42" s="120">
        <f>SUBTOTAL(9,L40:L41)</f>
        <v>0</v>
      </c>
    </row>
    <row r="43" spans="1:13" s="4" customFormat="1" ht="32.1" customHeight="1">
      <c r="A43" s="31"/>
      <c r="B43" s="32"/>
      <c r="C43" s="23"/>
      <c r="D43" s="23"/>
      <c r="E43" s="23"/>
      <c r="F43" s="31"/>
      <c r="G43" s="6"/>
      <c r="H43" s="6"/>
      <c r="I43" s="6"/>
      <c r="J43" s="5"/>
      <c r="K43" s="118"/>
      <c r="L43" s="118"/>
    </row>
    <row r="44" spans="1:13" s="4" customFormat="1" ht="32.1" customHeight="1">
      <c r="A44" s="31"/>
      <c r="B44" s="32"/>
      <c r="C44" s="23"/>
      <c r="D44" s="23"/>
      <c r="E44" s="23"/>
      <c r="F44" s="31"/>
      <c r="G44" s="6"/>
      <c r="H44" s="6"/>
      <c r="I44" s="6"/>
      <c r="J44" s="5"/>
      <c r="K44" s="118"/>
      <c r="L44" s="118"/>
    </row>
    <row r="45" spans="1:13" s="4" customFormat="1" ht="32.1" customHeight="1">
      <c r="A45" s="35" t="s">
        <v>120</v>
      </c>
      <c r="B45" s="36"/>
      <c r="C45" s="25"/>
      <c r="D45" s="25"/>
      <c r="E45" s="25">
        <f>SUBTOTAL(9,E43:E44)</f>
        <v>0</v>
      </c>
      <c r="F45" s="35"/>
      <c r="G45" s="73"/>
      <c r="H45" s="73"/>
      <c r="I45" s="73"/>
      <c r="J45" s="74"/>
      <c r="K45" s="120">
        <f>SUBTOTAL(9,K43:K44)</f>
        <v>0</v>
      </c>
      <c r="L45" s="120">
        <f>SUBTOTAL(9,L43:L44)</f>
        <v>0</v>
      </c>
    </row>
    <row r="46" spans="1:13" s="4" customFormat="1" ht="32.1" customHeight="1">
      <c r="A46" s="31"/>
      <c r="B46" s="32"/>
      <c r="C46" s="23"/>
      <c r="D46" s="23"/>
      <c r="E46" s="23"/>
      <c r="F46" s="31"/>
      <c r="G46" s="6"/>
      <c r="H46" s="6"/>
      <c r="I46" s="6"/>
      <c r="J46" s="5"/>
      <c r="K46" s="118"/>
      <c r="L46" s="118"/>
    </row>
    <row r="47" spans="1:13" s="4" customFormat="1" ht="32.1" customHeight="1">
      <c r="A47" s="31"/>
      <c r="B47" s="32"/>
      <c r="C47" s="23"/>
      <c r="D47" s="23"/>
      <c r="E47" s="23"/>
      <c r="F47" s="31"/>
      <c r="G47" s="6"/>
      <c r="H47" s="6"/>
      <c r="I47" s="47"/>
      <c r="J47" s="5"/>
      <c r="K47" s="118"/>
      <c r="L47" s="118"/>
    </row>
    <row r="48" spans="1:13" s="4" customFormat="1" ht="32.1" customHeight="1">
      <c r="A48" s="35" t="s">
        <v>121</v>
      </c>
      <c r="B48" s="36"/>
      <c r="C48" s="25"/>
      <c r="D48" s="25"/>
      <c r="E48" s="25">
        <f>SUBTOTAL(9,E46:E47)</f>
        <v>0</v>
      </c>
      <c r="F48" s="35"/>
      <c r="G48" s="73"/>
      <c r="H48" s="73"/>
      <c r="I48" s="73"/>
      <c r="J48" s="74"/>
      <c r="K48" s="120">
        <f>SUBTOTAL(9,K46:K47)</f>
        <v>0</v>
      </c>
      <c r="L48" s="120">
        <f>SUBTOTAL(9,L46:L47)</f>
        <v>0</v>
      </c>
    </row>
    <row r="49" spans="1:15" s="4" customFormat="1" ht="32.1" customHeight="1">
      <c r="A49" s="31"/>
      <c r="B49" s="32"/>
      <c r="C49" s="23"/>
      <c r="D49" s="23"/>
      <c r="E49" s="23"/>
      <c r="F49" s="31"/>
      <c r="G49" s="6"/>
      <c r="H49" s="6"/>
      <c r="I49" s="6"/>
      <c r="J49" s="5"/>
      <c r="K49" s="118"/>
      <c r="L49" s="118"/>
    </row>
    <row r="50" spans="1:15" s="4" customFormat="1" ht="32.1" customHeight="1">
      <c r="A50" s="31"/>
      <c r="B50" s="32"/>
      <c r="C50" s="23"/>
      <c r="D50" s="23"/>
      <c r="E50" s="23"/>
      <c r="F50" s="31"/>
      <c r="G50" s="6"/>
      <c r="H50" s="6"/>
      <c r="I50" s="6"/>
      <c r="J50" s="5"/>
      <c r="K50" s="118"/>
      <c r="L50" s="118"/>
    </row>
    <row r="51" spans="1:15" s="4" customFormat="1" ht="32.1" customHeight="1">
      <c r="A51" s="35" t="s">
        <v>122</v>
      </c>
      <c r="B51" s="36"/>
      <c r="C51" s="25"/>
      <c r="D51" s="25"/>
      <c r="E51" s="25">
        <f>SUBTOTAL(9,E49:E50)</f>
        <v>0</v>
      </c>
      <c r="F51" s="35"/>
      <c r="G51" s="73"/>
      <c r="H51" s="73"/>
      <c r="I51" s="73"/>
      <c r="J51" s="74"/>
      <c r="K51" s="120">
        <f>SUBTOTAL(9,K49:K50)</f>
        <v>0</v>
      </c>
      <c r="L51" s="120">
        <f>SUBTOTAL(9,L49:L50)</f>
        <v>0</v>
      </c>
    </row>
    <row r="52" spans="1:15" s="4" customFormat="1" ht="32.1" customHeight="1">
      <c r="A52" s="31"/>
      <c r="B52" s="32"/>
      <c r="C52" s="23"/>
      <c r="D52" s="23"/>
      <c r="E52" s="23"/>
      <c r="F52" s="31"/>
      <c r="G52" s="6"/>
      <c r="H52" s="6"/>
      <c r="I52" s="6"/>
      <c r="J52" s="5"/>
      <c r="K52" s="118"/>
      <c r="L52" s="118"/>
    </row>
    <row r="53" spans="1:15" s="145" customFormat="1" ht="32.1" customHeight="1">
      <c r="A53" s="124"/>
      <c r="B53" s="125"/>
      <c r="C53" s="118"/>
      <c r="D53" s="118"/>
      <c r="E53" s="118"/>
      <c r="F53" s="124"/>
      <c r="G53" s="146"/>
      <c r="H53" s="146"/>
      <c r="I53" s="146"/>
      <c r="J53" s="108"/>
      <c r="K53" s="118"/>
      <c r="L53" s="118"/>
    </row>
    <row r="54" spans="1:15" s="145" customFormat="1" ht="32.1" customHeight="1">
      <c r="A54" s="124"/>
      <c r="B54" s="125"/>
      <c r="C54" s="118"/>
      <c r="D54" s="118"/>
      <c r="E54" s="118"/>
      <c r="F54" s="124"/>
      <c r="G54" s="146"/>
      <c r="H54" s="146"/>
      <c r="I54" s="146"/>
      <c r="J54" s="108"/>
      <c r="K54" s="118"/>
      <c r="L54" s="118"/>
    </row>
    <row r="55" spans="1:15" s="4" customFormat="1" ht="32.1" customHeight="1">
      <c r="A55" s="35" t="s">
        <v>111</v>
      </c>
      <c r="B55" s="36"/>
      <c r="C55" s="25"/>
      <c r="D55" s="25"/>
      <c r="E55" s="25">
        <f>SUBTOTAL(9,E52:E54)</f>
        <v>0</v>
      </c>
      <c r="F55" s="35"/>
      <c r="G55" s="73"/>
      <c r="H55" s="73"/>
      <c r="I55" s="73"/>
      <c r="J55" s="74"/>
      <c r="K55" s="120">
        <f>SUBTOTAL(9,K52:K54,K56)</f>
        <v>0</v>
      </c>
      <c r="L55" s="120">
        <f>SUBTOTAL(9,L52:L54,L56)</f>
        <v>0</v>
      </c>
    </row>
    <row r="56" spans="1:15" s="145" customFormat="1" ht="32.1" customHeight="1">
      <c r="A56" s="174" t="s">
        <v>193</v>
      </c>
      <c r="B56" s="129"/>
      <c r="C56" s="120"/>
      <c r="D56" s="120"/>
      <c r="E56" s="120">
        <f>E75</f>
        <v>0</v>
      </c>
      <c r="F56" s="128"/>
      <c r="G56" s="73"/>
      <c r="H56" s="73"/>
      <c r="I56" s="73"/>
      <c r="J56" s="74"/>
      <c r="K56" s="200"/>
      <c r="L56" s="200"/>
    </row>
    <row r="57" spans="1:15" s="145" customFormat="1" ht="32.1" customHeight="1">
      <c r="A57" s="126" t="s">
        <v>113</v>
      </c>
      <c r="B57" s="127"/>
      <c r="C57" s="119"/>
      <c r="D57" s="119"/>
      <c r="E57" s="119">
        <f>SUBTOTAL(9,E37:E56)</f>
        <v>0</v>
      </c>
      <c r="F57" s="126"/>
      <c r="G57" s="71"/>
      <c r="H57" s="71"/>
      <c r="I57" s="71"/>
      <c r="J57" s="72"/>
      <c r="K57" s="119">
        <f>SUBTOTAL(9,K37:K56)</f>
        <v>0</v>
      </c>
      <c r="L57" s="119">
        <f>SUBTOTAL(9,L37:L56)</f>
        <v>0</v>
      </c>
      <c r="M57" s="154"/>
    </row>
    <row r="58" spans="1:15" s="4" customFormat="1" ht="32.1" customHeight="1">
      <c r="A58" s="37" t="s">
        <v>13</v>
      </c>
      <c r="B58" s="38"/>
      <c r="C58" s="27"/>
      <c r="D58" s="27"/>
      <c r="E58" s="27">
        <f>SUBTOTAL(9,E13:E57)</f>
        <v>0</v>
      </c>
      <c r="F58" s="37"/>
      <c r="G58" s="77"/>
      <c r="H58" s="77"/>
      <c r="I58" s="77"/>
      <c r="J58" s="78"/>
      <c r="K58" s="122">
        <f>SUBTOTAL(9,K13:K57)</f>
        <v>0</v>
      </c>
      <c r="L58" s="122">
        <f>SUBTOTAL(9,L13:L57)</f>
        <v>0</v>
      </c>
      <c r="N58" s="154"/>
      <c r="O58" s="154"/>
    </row>
    <row r="59" spans="1:15" s="145" customFormat="1" ht="32.1" customHeight="1">
      <c r="A59" s="124"/>
      <c r="B59" s="125"/>
      <c r="C59" s="118"/>
      <c r="D59" s="118"/>
      <c r="E59" s="118"/>
      <c r="F59" s="124"/>
      <c r="G59" s="146"/>
      <c r="H59" s="146"/>
      <c r="I59" s="146"/>
      <c r="J59" s="108"/>
      <c r="K59" s="187"/>
      <c r="L59" s="187"/>
      <c r="N59" s="154"/>
      <c r="O59" s="154"/>
    </row>
    <row r="60" spans="1:15" s="4" customFormat="1" ht="32.1" customHeight="1">
      <c r="A60" s="75"/>
      <c r="B60" s="39"/>
      <c r="C60" s="26"/>
      <c r="D60" s="26"/>
      <c r="E60" s="26"/>
      <c r="F60" s="75"/>
      <c r="G60" s="76"/>
      <c r="H60" s="6"/>
      <c r="I60" s="6"/>
      <c r="J60" s="79"/>
      <c r="K60" s="188"/>
      <c r="L60" s="188"/>
    </row>
    <row r="61" spans="1:15" s="4" customFormat="1" ht="32.1" customHeight="1">
      <c r="A61" s="37" t="s">
        <v>112</v>
      </c>
      <c r="B61" s="38"/>
      <c r="C61" s="27"/>
      <c r="D61" s="27"/>
      <c r="E61" s="27">
        <f>SUBTOTAL(9,E59:E60)</f>
        <v>0</v>
      </c>
      <c r="F61" s="37"/>
      <c r="G61" s="77"/>
      <c r="H61" s="77"/>
      <c r="I61" s="77"/>
      <c r="J61" s="78"/>
      <c r="K61" s="184"/>
      <c r="L61" s="184"/>
    </row>
    <row r="62" spans="1:15" s="145" customFormat="1" ht="32.1" customHeight="1">
      <c r="A62" s="124"/>
      <c r="B62" s="125"/>
      <c r="C62" s="118"/>
      <c r="D62" s="118"/>
      <c r="E62" s="118"/>
      <c r="F62" s="124"/>
      <c r="G62" s="146"/>
      <c r="H62" s="146"/>
      <c r="I62" s="146"/>
      <c r="J62" s="108"/>
      <c r="K62" s="187"/>
      <c r="L62" s="187"/>
    </row>
    <row r="63" spans="1:15" s="145" customFormat="1" ht="32.1" customHeight="1">
      <c r="A63" s="124"/>
      <c r="B63" s="125"/>
      <c r="C63" s="118"/>
      <c r="D63" s="118"/>
      <c r="E63" s="118"/>
      <c r="F63" s="124"/>
      <c r="G63" s="146"/>
      <c r="H63" s="146"/>
      <c r="I63" s="146"/>
      <c r="J63" s="108"/>
      <c r="K63" s="187"/>
      <c r="L63" s="187"/>
    </row>
    <row r="64" spans="1:15" s="177" customFormat="1" ht="32.1" customHeight="1">
      <c r="A64" s="130" t="s">
        <v>232</v>
      </c>
      <c r="B64" s="131"/>
      <c r="C64" s="122"/>
      <c r="D64" s="122"/>
      <c r="E64" s="122">
        <f>SUBTOTAL(9,E62:E63)</f>
        <v>0</v>
      </c>
      <c r="F64" s="130"/>
      <c r="G64" s="77"/>
      <c r="H64" s="77"/>
      <c r="I64" s="77"/>
      <c r="J64" s="78"/>
      <c r="K64" s="184"/>
      <c r="L64" s="187"/>
    </row>
    <row r="65" spans="1:15" s="4" customFormat="1" ht="32.1" customHeight="1">
      <c r="A65" s="40" t="s">
        <v>14</v>
      </c>
      <c r="B65" s="41"/>
      <c r="C65" s="28"/>
      <c r="D65" s="28"/>
      <c r="E65" s="156">
        <f>E58+E61</f>
        <v>0</v>
      </c>
      <c r="F65" s="40"/>
      <c r="G65" s="80"/>
      <c r="H65" s="80"/>
      <c r="I65" s="80"/>
      <c r="J65" s="81"/>
      <c r="K65" s="156">
        <f>K58</f>
        <v>0</v>
      </c>
      <c r="L65" s="156">
        <f>L58</f>
        <v>0</v>
      </c>
      <c r="N65" s="154"/>
      <c r="O65" s="154"/>
    </row>
    <row r="66" spans="1:15" s="4" customFormat="1">
      <c r="A66" s="2"/>
      <c r="B66" s="7"/>
      <c r="C66" s="7"/>
      <c r="D66" s="7"/>
      <c r="E66" s="7"/>
      <c r="F66" s="2"/>
      <c r="G66" s="70"/>
      <c r="H66" s="70"/>
      <c r="I66" s="70"/>
      <c r="J66" s="2"/>
      <c r="L66" s="7"/>
    </row>
    <row r="67" spans="1:15" s="145" customFormat="1" ht="13.5" customHeight="1">
      <c r="A67" s="104"/>
      <c r="B67" s="116"/>
      <c r="C67" s="246" t="s">
        <v>95</v>
      </c>
      <c r="D67" s="247"/>
      <c r="E67" s="247"/>
      <c r="F67" s="158" t="s">
        <v>88</v>
      </c>
      <c r="G67" s="159"/>
      <c r="H67" s="159"/>
      <c r="I67" s="159"/>
      <c r="J67" s="159"/>
    </row>
    <row r="68" spans="1:15" s="145" customFormat="1" ht="13.5" customHeight="1">
      <c r="A68" s="104"/>
      <c r="B68" s="115"/>
      <c r="C68" s="248" t="s">
        <v>128</v>
      </c>
      <c r="D68" s="249"/>
      <c r="E68" s="112">
        <f>L26</f>
        <v>0</v>
      </c>
      <c r="F68" s="158" t="s">
        <v>87</v>
      </c>
      <c r="G68" s="159"/>
      <c r="H68" s="159"/>
      <c r="I68" s="159"/>
      <c r="J68" s="159"/>
    </row>
    <row r="69" spans="1:15" s="104" customFormat="1">
      <c r="B69" s="115"/>
      <c r="C69" s="250" t="s">
        <v>129</v>
      </c>
      <c r="D69" s="251"/>
      <c r="E69" s="112">
        <f>L35</f>
        <v>0</v>
      </c>
      <c r="F69" s="160"/>
      <c r="G69" s="159"/>
      <c r="H69" s="159"/>
      <c r="I69" s="159"/>
      <c r="J69" s="159"/>
      <c r="L69" s="145"/>
    </row>
    <row r="70" spans="1:15" s="104" customFormat="1">
      <c r="B70" s="115"/>
      <c r="C70" s="249"/>
      <c r="D70" s="249"/>
      <c r="E70" s="112"/>
      <c r="G70" s="161"/>
      <c r="H70" s="161"/>
      <c r="I70" s="161"/>
      <c r="L70" s="145"/>
    </row>
    <row r="71" spans="1:15" s="104" customFormat="1">
      <c r="B71" s="115"/>
      <c r="C71" s="249"/>
      <c r="D71" s="249"/>
      <c r="E71" s="112"/>
      <c r="G71" s="161"/>
      <c r="H71" s="161"/>
      <c r="I71" s="161"/>
      <c r="L71" s="145"/>
    </row>
    <row r="72" spans="1:15" s="104" customFormat="1">
      <c r="B72" s="115"/>
      <c r="C72" s="244" t="s">
        <v>15</v>
      </c>
      <c r="D72" s="244"/>
      <c r="E72" s="111">
        <f>SUBTOTAL(9,E68:E71)</f>
        <v>0</v>
      </c>
      <c r="G72" s="161"/>
      <c r="H72" s="161"/>
      <c r="I72" s="161"/>
      <c r="L72" s="145"/>
    </row>
    <row r="73" spans="1:15" s="104" customFormat="1">
      <c r="B73" s="115"/>
      <c r="C73" s="242" t="s">
        <v>137</v>
      </c>
      <c r="D73" s="243"/>
      <c r="E73" s="111">
        <f>ROUNDDOWN(E72*0.1,0)</f>
        <v>0</v>
      </c>
      <c r="G73" s="161"/>
      <c r="H73" s="161"/>
      <c r="I73" s="161"/>
      <c r="L73" s="145"/>
    </row>
    <row r="74" spans="1:15" s="104" customFormat="1" ht="12.95" customHeight="1">
      <c r="B74" s="115"/>
      <c r="C74" s="242" t="s">
        <v>138</v>
      </c>
      <c r="D74" s="243"/>
      <c r="E74" s="111">
        <f>K65</f>
        <v>0</v>
      </c>
      <c r="G74" s="161"/>
      <c r="H74" s="161"/>
      <c r="I74" s="161"/>
      <c r="L74" s="145"/>
    </row>
    <row r="75" spans="1:15" s="104" customFormat="1">
      <c r="B75" s="115"/>
      <c r="C75" s="242" t="s">
        <v>27</v>
      </c>
      <c r="D75" s="243"/>
      <c r="E75" s="111">
        <f>SUM(E73:E74)</f>
        <v>0</v>
      </c>
      <c r="G75" s="161"/>
      <c r="H75" s="161"/>
      <c r="I75" s="161"/>
      <c r="L75" s="145"/>
    </row>
    <row r="81" spans="1:1">
      <c r="A81" s="105"/>
    </row>
    <row r="82" spans="1:1">
      <c r="A82" s="105"/>
    </row>
  </sheetData>
  <mergeCells count="10">
    <mergeCell ref="C74:D74"/>
    <mergeCell ref="C75:D75"/>
    <mergeCell ref="C72:D72"/>
    <mergeCell ref="C73:D73"/>
    <mergeCell ref="A5:E5"/>
    <mergeCell ref="C67:E67"/>
    <mergeCell ref="C68:D68"/>
    <mergeCell ref="C70:D70"/>
    <mergeCell ref="C71:D71"/>
    <mergeCell ref="C69:D69"/>
  </mergeCells>
  <phoneticPr fontId="2"/>
  <dataValidations count="3">
    <dataValidation type="list" allowBlank="1" sqref="L5" xr:uid="{00000000-0002-0000-0000-000000000000}">
      <formula1>#REF!</formula1>
    </dataValidation>
    <dataValidation type="list" allowBlank="1" sqref="F5" xr:uid="{00000000-0002-0000-0000-000001000000}">
      <formula1>#REF!</formula1>
    </dataValidation>
    <dataValidation imeMode="on" allowBlank="1" showInputMessage="1" showErrorMessage="1" sqref="A13:B65" xr:uid="{00000000-0002-0000-0000-000002000000}"/>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r:id="rId1"/>
  <headerFooter alignWithMargins="0">
    <oddFooter>&amp;R&amp;P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93"/>
  <sheetViews>
    <sheetView view="pageBreakPreview" topLeftCell="A61" zoomScale="80" zoomScaleNormal="85" zoomScaleSheetLayoutView="80" workbookViewId="0">
      <selection activeCell="A2" sqref="A2"/>
    </sheetView>
  </sheetViews>
  <sheetFormatPr defaultColWidth="9" defaultRowHeight="13.5"/>
  <cols>
    <col min="1" max="1" width="25.5" style="105" customWidth="1"/>
    <col min="2" max="2" width="22.625" style="106" customWidth="1"/>
    <col min="3" max="3" width="6.375" style="106" customWidth="1"/>
    <col min="4" max="4" width="5.25" style="106" bestFit="1" customWidth="1"/>
    <col min="5" max="5" width="10.25" style="106" bestFit="1" customWidth="1"/>
    <col min="6" max="6" width="17.375" style="105" bestFit="1" customWidth="1"/>
    <col min="7" max="9" width="8.625" style="70" customWidth="1"/>
    <col min="10" max="10" width="12.875" style="105" customWidth="1"/>
    <col min="11" max="11" width="9" style="104" bestFit="1" customWidth="1"/>
    <col min="12" max="12" width="12.75" style="106" customWidth="1"/>
    <col min="13" max="16384" width="9" style="104"/>
  </cols>
  <sheetData>
    <row r="2" spans="1:12">
      <c r="A2" s="105" t="s">
        <v>192</v>
      </c>
      <c r="B2" s="84"/>
      <c r="H2" s="173"/>
      <c r="I2" s="173"/>
      <c r="J2" s="173"/>
      <c r="K2" s="183" t="s">
        <v>226</v>
      </c>
    </row>
    <row r="3" spans="1:12">
      <c r="A3" s="105" t="s">
        <v>224</v>
      </c>
      <c r="B3" s="117"/>
    </row>
    <row r="4" spans="1:12">
      <c r="A4" s="117"/>
      <c r="B4" s="117"/>
    </row>
    <row r="5" spans="1:12">
      <c r="A5" s="245" t="s">
        <v>227</v>
      </c>
      <c r="B5" s="245"/>
      <c r="C5" s="245"/>
      <c r="D5" s="245"/>
      <c r="E5" s="245"/>
      <c r="L5" s="104"/>
    </row>
    <row r="7" spans="1:12">
      <c r="A7" s="105" t="s">
        <v>38</v>
      </c>
      <c r="B7" s="106" t="s">
        <v>53</v>
      </c>
    </row>
    <row r="8" spans="1:12">
      <c r="A8" s="105" t="s">
        <v>31</v>
      </c>
      <c r="B8" s="106" t="s">
        <v>39</v>
      </c>
    </row>
    <row r="9" spans="1:12">
      <c r="A9" s="105" t="s">
        <v>32</v>
      </c>
      <c r="B9" s="106" t="s">
        <v>40</v>
      </c>
    </row>
    <row r="10" spans="1:12">
      <c r="A10" s="105" t="s">
        <v>33</v>
      </c>
      <c r="B10" s="186" t="s">
        <v>217</v>
      </c>
    </row>
    <row r="12" spans="1:12" ht="32.1" customHeight="1">
      <c r="A12" s="137" t="s">
        <v>0</v>
      </c>
      <c r="B12" s="138" t="s">
        <v>1</v>
      </c>
      <c r="C12" s="138" t="s">
        <v>2</v>
      </c>
      <c r="D12" s="138" t="s">
        <v>3</v>
      </c>
      <c r="E12" s="138" t="s">
        <v>17</v>
      </c>
      <c r="F12" s="137" t="s">
        <v>4</v>
      </c>
      <c r="G12" s="139" t="s">
        <v>5</v>
      </c>
      <c r="H12" s="139" t="s">
        <v>6</v>
      </c>
      <c r="I12" s="139" t="s">
        <v>7</v>
      </c>
      <c r="J12" s="157" t="s">
        <v>8</v>
      </c>
      <c r="K12" s="162" t="s">
        <v>140</v>
      </c>
      <c r="L12" s="144" t="s">
        <v>96</v>
      </c>
    </row>
    <row r="13" spans="1:12" ht="32.1" customHeight="1">
      <c r="A13" s="124" t="s">
        <v>18</v>
      </c>
      <c r="B13" s="125" t="s">
        <v>19</v>
      </c>
      <c r="C13" s="118">
        <v>1</v>
      </c>
      <c r="D13" s="118" t="s">
        <v>35</v>
      </c>
      <c r="E13" s="118">
        <v>113400</v>
      </c>
      <c r="F13" s="124" t="s">
        <v>12</v>
      </c>
      <c r="G13" s="110" t="s">
        <v>218</v>
      </c>
      <c r="H13" s="110" t="s">
        <v>218</v>
      </c>
      <c r="I13" s="110" t="s">
        <v>218</v>
      </c>
      <c r="J13" s="109"/>
      <c r="K13" s="85"/>
      <c r="L13" s="125"/>
    </row>
    <row r="14" spans="1:12" s="107" customFormat="1" ht="32.1" customHeight="1">
      <c r="A14" s="124" t="s">
        <v>20</v>
      </c>
      <c r="B14" s="125" t="s">
        <v>19</v>
      </c>
      <c r="C14" s="118">
        <v>1</v>
      </c>
      <c r="D14" s="118" t="s">
        <v>35</v>
      </c>
      <c r="E14" s="118">
        <v>570000</v>
      </c>
      <c r="F14" s="124" t="s">
        <v>12</v>
      </c>
      <c r="G14" s="110" t="s">
        <v>218</v>
      </c>
      <c r="H14" s="110" t="s">
        <v>218</v>
      </c>
      <c r="I14" s="110" t="s">
        <v>218</v>
      </c>
      <c r="J14" s="109"/>
      <c r="K14" s="118"/>
      <c r="L14" s="118"/>
    </row>
    <row r="15" spans="1:12" s="177" customFormat="1" ht="32.1" customHeight="1">
      <c r="A15" s="181" t="s">
        <v>197</v>
      </c>
      <c r="B15" s="182" t="s">
        <v>19</v>
      </c>
      <c r="C15" s="180">
        <v>1</v>
      </c>
      <c r="D15" s="180" t="s">
        <v>35</v>
      </c>
      <c r="E15" s="180">
        <v>1250000</v>
      </c>
      <c r="F15" s="181" t="s">
        <v>12</v>
      </c>
      <c r="G15" s="179" t="s">
        <v>218</v>
      </c>
      <c r="H15" s="179" t="s">
        <v>218</v>
      </c>
      <c r="I15" s="179" t="s">
        <v>218</v>
      </c>
      <c r="J15" s="178"/>
      <c r="K15" s="180"/>
      <c r="L15" s="180"/>
    </row>
    <row r="16" spans="1:12" ht="32.1" customHeight="1">
      <c r="A16" s="88" t="s">
        <v>100</v>
      </c>
      <c r="B16" s="89"/>
      <c r="C16" s="90"/>
      <c r="D16" s="90"/>
      <c r="E16" s="90">
        <f>SUBTOTAL(9,E13:E15)</f>
        <v>1933400</v>
      </c>
      <c r="F16" s="88"/>
      <c r="G16" s="91"/>
      <c r="H16" s="91"/>
      <c r="I16" s="91"/>
      <c r="J16" s="92"/>
      <c r="K16" s="90">
        <f>SUBTOTAL(9,K13:K15)</f>
        <v>0</v>
      </c>
      <c r="L16" s="90">
        <f>SUBTOTAL(9,L13:L15)</f>
        <v>0</v>
      </c>
    </row>
    <row r="17" spans="1:12" ht="32.1" customHeight="1">
      <c r="A17" s="124" t="s">
        <v>34</v>
      </c>
      <c r="B17" s="125"/>
      <c r="C17" s="118">
        <v>1</v>
      </c>
      <c r="D17" s="118" t="s">
        <v>50</v>
      </c>
      <c r="E17" s="118">
        <v>15540</v>
      </c>
      <c r="F17" s="124" t="s">
        <v>12</v>
      </c>
      <c r="G17" s="110" t="s">
        <v>218</v>
      </c>
      <c r="H17" s="110" t="s">
        <v>218</v>
      </c>
      <c r="I17" s="110" t="s">
        <v>218</v>
      </c>
      <c r="J17" s="108"/>
      <c r="K17" s="118"/>
      <c r="L17" s="118"/>
    </row>
    <row r="18" spans="1:12" ht="32.1" customHeight="1">
      <c r="A18" s="124" t="s">
        <v>11</v>
      </c>
      <c r="B18" s="125"/>
      <c r="C18" s="118">
        <v>1</v>
      </c>
      <c r="D18" s="118" t="s">
        <v>49</v>
      </c>
      <c r="E18" s="118">
        <v>113400</v>
      </c>
      <c r="F18" s="124" t="s">
        <v>12</v>
      </c>
      <c r="G18" s="110" t="s">
        <v>218</v>
      </c>
      <c r="H18" s="110" t="s">
        <v>218</v>
      </c>
      <c r="I18" s="110" t="s">
        <v>218</v>
      </c>
      <c r="J18" s="108"/>
      <c r="K18" s="118"/>
      <c r="L18" s="118"/>
    </row>
    <row r="19" spans="1:12" ht="32.1" customHeight="1">
      <c r="A19" s="124" t="s">
        <v>130</v>
      </c>
      <c r="B19" s="125"/>
      <c r="C19" s="118">
        <v>1</v>
      </c>
      <c r="D19" s="118" t="s">
        <v>49</v>
      </c>
      <c r="E19" s="118">
        <v>99960</v>
      </c>
      <c r="F19" s="124" t="s">
        <v>12</v>
      </c>
      <c r="G19" s="146" t="s">
        <v>218</v>
      </c>
      <c r="H19" s="146" t="s">
        <v>218</v>
      </c>
      <c r="I19" s="146" t="s">
        <v>218</v>
      </c>
      <c r="J19" s="108"/>
      <c r="K19" s="118"/>
      <c r="L19" s="118"/>
    </row>
    <row r="20" spans="1:12" ht="32.1" customHeight="1">
      <c r="A20" s="124" t="s">
        <v>130</v>
      </c>
      <c r="B20" s="125"/>
      <c r="C20" s="118">
        <v>4</v>
      </c>
      <c r="D20" s="118" t="s">
        <v>132</v>
      </c>
      <c r="E20" s="118">
        <v>89775</v>
      </c>
      <c r="F20" s="124" t="s">
        <v>12</v>
      </c>
      <c r="G20" s="146" t="s">
        <v>218</v>
      </c>
      <c r="H20" s="146" t="s">
        <v>218</v>
      </c>
      <c r="I20" s="146" t="s">
        <v>218</v>
      </c>
      <c r="J20" s="108"/>
      <c r="K20" s="118"/>
      <c r="L20" s="118"/>
    </row>
    <row r="21" spans="1:12" ht="32.1" customHeight="1">
      <c r="A21" s="124" t="s">
        <v>131</v>
      </c>
      <c r="B21" s="125"/>
      <c r="C21" s="118"/>
      <c r="D21" s="118"/>
      <c r="E21" s="118">
        <v>1100000</v>
      </c>
      <c r="F21" s="124" t="s">
        <v>12</v>
      </c>
      <c r="G21" s="146" t="s">
        <v>218</v>
      </c>
      <c r="H21" s="146" t="s">
        <v>218</v>
      </c>
      <c r="I21" s="146" t="s">
        <v>218</v>
      </c>
      <c r="J21" s="108" t="s">
        <v>133</v>
      </c>
      <c r="K21" s="118"/>
      <c r="L21" s="118"/>
    </row>
    <row r="22" spans="1:12" ht="32.1" customHeight="1">
      <c r="A22" s="88" t="s">
        <v>101</v>
      </c>
      <c r="B22" s="89"/>
      <c r="C22" s="90"/>
      <c r="D22" s="90"/>
      <c r="E22" s="90">
        <f>SUBTOTAL(9,E17:E21)</f>
        <v>1418675</v>
      </c>
      <c r="F22" s="88"/>
      <c r="G22" s="91"/>
      <c r="H22" s="91"/>
      <c r="I22" s="91"/>
      <c r="J22" s="92"/>
      <c r="K22" s="90">
        <f>SUBTOTAL(9,K17:K21)</f>
        <v>0</v>
      </c>
      <c r="L22" s="90">
        <f>SUBTOTAL(9,L17:L21)</f>
        <v>0</v>
      </c>
    </row>
    <row r="23" spans="1:12" s="107" customFormat="1" ht="32.1" customHeight="1">
      <c r="A23" s="126" t="s">
        <v>194</v>
      </c>
      <c r="B23" s="127"/>
      <c r="C23" s="119"/>
      <c r="D23" s="119"/>
      <c r="E23" s="119">
        <f>SUBTOTAL(9,E13:E22)</f>
        <v>3352075</v>
      </c>
      <c r="F23" s="126"/>
      <c r="G23" s="71"/>
      <c r="H23" s="71"/>
      <c r="I23" s="71"/>
      <c r="J23" s="72"/>
      <c r="K23" s="119">
        <f>SUBTOTAL(9,K13:K22)</f>
        <v>0</v>
      </c>
      <c r="L23" s="119">
        <f>SUBTOTAL(9,L13:L22)</f>
        <v>0</v>
      </c>
    </row>
    <row r="24" spans="1:12" ht="32.1" customHeight="1">
      <c r="A24" s="124" t="s">
        <v>52</v>
      </c>
      <c r="B24" s="125" t="s">
        <v>51</v>
      </c>
      <c r="C24" s="118"/>
      <c r="D24" s="118"/>
      <c r="E24" s="118">
        <f>【参考】人件費等内訳!P9</f>
        <v>631680</v>
      </c>
      <c r="F24" s="125"/>
      <c r="G24" s="142" t="s">
        <v>86</v>
      </c>
      <c r="H24" s="142" t="s">
        <v>86</v>
      </c>
      <c r="I24" s="110" t="s">
        <v>86</v>
      </c>
      <c r="J24" s="109"/>
      <c r="K24" s="85"/>
      <c r="L24" s="85">
        <f>【参考】人件費等内訳!Q9</f>
        <v>616080</v>
      </c>
    </row>
    <row r="25" spans="1:12" ht="32.1" customHeight="1">
      <c r="A25" s="124" t="s">
        <v>179</v>
      </c>
      <c r="B25" s="125"/>
      <c r="C25" s="118"/>
      <c r="D25" s="118"/>
      <c r="E25" s="118">
        <f>【参考】人件費等内訳!P10</f>
        <v>81580</v>
      </c>
      <c r="F25" s="125" t="s">
        <v>191</v>
      </c>
      <c r="G25" s="142" t="s">
        <v>86</v>
      </c>
      <c r="H25" s="142" t="s">
        <v>86</v>
      </c>
      <c r="I25" s="146">
        <v>43968</v>
      </c>
      <c r="J25" s="109"/>
      <c r="K25" s="85"/>
      <c r="L25" s="85">
        <f>【参考】人件費等内訳!Q10</f>
        <v>80500</v>
      </c>
    </row>
    <row r="26" spans="1:12" ht="32.1" customHeight="1">
      <c r="A26" s="124" t="s">
        <v>180</v>
      </c>
      <c r="B26" s="125"/>
      <c r="C26" s="118"/>
      <c r="D26" s="118"/>
      <c r="E26" s="180">
        <f>【参考】人件費等内訳!P11</f>
        <v>161160</v>
      </c>
      <c r="F26" s="125" t="s">
        <v>191</v>
      </c>
      <c r="G26" s="142" t="s">
        <v>86</v>
      </c>
      <c r="H26" s="142" t="s">
        <v>86</v>
      </c>
      <c r="I26" s="146">
        <v>43999</v>
      </c>
      <c r="J26" s="109"/>
      <c r="K26" s="85"/>
      <c r="L26" s="85">
        <f>【参考】人件費等内訳!Q11</f>
        <v>159000</v>
      </c>
    </row>
    <row r="27" spans="1:12" ht="32.1" customHeight="1">
      <c r="A27" s="124" t="s">
        <v>181</v>
      </c>
      <c r="B27" s="125"/>
      <c r="C27" s="118"/>
      <c r="D27" s="118"/>
      <c r="E27" s="180">
        <f>【参考】人件費等内訳!P12</f>
        <v>81580</v>
      </c>
      <c r="F27" s="125" t="s">
        <v>191</v>
      </c>
      <c r="G27" s="142" t="s">
        <v>86</v>
      </c>
      <c r="H27" s="142" t="s">
        <v>86</v>
      </c>
      <c r="I27" s="146">
        <v>44029</v>
      </c>
      <c r="J27" s="109"/>
      <c r="K27" s="85"/>
      <c r="L27" s="85">
        <f>【参考】人件費等内訳!Q12</f>
        <v>80500</v>
      </c>
    </row>
    <row r="28" spans="1:12" ht="32.1" customHeight="1">
      <c r="A28" s="124" t="s">
        <v>182</v>
      </c>
      <c r="B28" s="125"/>
      <c r="C28" s="118"/>
      <c r="D28" s="118"/>
      <c r="E28" s="180">
        <f>【参考】人件費等内訳!P13</f>
        <v>81580</v>
      </c>
      <c r="F28" s="125" t="s">
        <v>191</v>
      </c>
      <c r="G28" s="142" t="s">
        <v>86</v>
      </c>
      <c r="H28" s="142" t="s">
        <v>86</v>
      </c>
      <c r="I28" s="146">
        <v>44060</v>
      </c>
      <c r="J28" s="109"/>
      <c r="K28" s="85"/>
      <c r="L28" s="85">
        <f>【参考】人件費等内訳!Q13</f>
        <v>80500</v>
      </c>
    </row>
    <row r="29" spans="1:12" ht="32.1" customHeight="1">
      <c r="A29" s="124" t="s">
        <v>183</v>
      </c>
      <c r="B29" s="125"/>
      <c r="C29" s="118"/>
      <c r="D29" s="118"/>
      <c r="E29" s="180">
        <f>【参考】人件費等内訳!P14</f>
        <v>81580</v>
      </c>
      <c r="F29" s="125" t="s">
        <v>191</v>
      </c>
      <c r="G29" s="142" t="s">
        <v>86</v>
      </c>
      <c r="H29" s="142" t="s">
        <v>86</v>
      </c>
      <c r="I29" s="146">
        <v>44091</v>
      </c>
      <c r="J29" s="109"/>
      <c r="K29" s="85"/>
      <c r="L29" s="85">
        <f>【参考】人件費等内訳!Q14</f>
        <v>80500</v>
      </c>
    </row>
    <row r="30" spans="1:12" ht="32.1" customHeight="1">
      <c r="A30" s="124" t="s">
        <v>184</v>
      </c>
      <c r="B30" s="125"/>
      <c r="C30" s="118"/>
      <c r="D30" s="118"/>
      <c r="E30" s="180">
        <f>【参考】人件費等内訳!P15</f>
        <v>81580</v>
      </c>
      <c r="F30" s="125" t="s">
        <v>191</v>
      </c>
      <c r="G30" s="142" t="s">
        <v>86</v>
      </c>
      <c r="H30" s="142" t="s">
        <v>86</v>
      </c>
      <c r="I30" s="146">
        <v>44121</v>
      </c>
      <c r="J30" s="109"/>
      <c r="K30" s="85"/>
      <c r="L30" s="85">
        <f>【参考】人件費等内訳!Q15</f>
        <v>80500</v>
      </c>
    </row>
    <row r="31" spans="1:12" ht="32.1" customHeight="1">
      <c r="A31" s="124" t="s">
        <v>185</v>
      </c>
      <c r="B31" s="125"/>
      <c r="C31" s="118"/>
      <c r="D31" s="118"/>
      <c r="E31" s="180">
        <f>【参考】人件費等内訳!P16</f>
        <v>81600</v>
      </c>
      <c r="F31" s="125" t="s">
        <v>191</v>
      </c>
      <c r="G31" s="142" t="s">
        <v>86</v>
      </c>
      <c r="H31" s="142" t="s">
        <v>86</v>
      </c>
      <c r="I31" s="146">
        <v>44152</v>
      </c>
      <c r="J31" s="109"/>
      <c r="K31" s="85"/>
      <c r="L31" s="85">
        <f>【参考】人件費等内訳!Q16</f>
        <v>80500</v>
      </c>
    </row>
    <row r="32" spans="1:12" ht="32.1" customHeight="1">
      <c r="A32" s="124" t="s">
        <v>186</v>
      </c>
      <c r="B32" s="125"/>
      <c r="C32" s="118"/>
      <c r="D32" s="118"/>
      <c r="E32" s="180">
        <f>【参考】人件費等内訳!P17</f>
        <v>161200</v>
      </c>
      <c r="F32" s="125" t="s">
        <v>191</v>
      </c>
      <c r="G32" s="142" t="s">
        <v>86</v>
      </c>
      <c r="H32" s="142" t="s">
        <v>86</v>
      </c>
      <c r="I32" s="146">
        <v>44182</v>
      </c>
      <c r="J32" s="109"/>
      <c r="K32" s="85"/>
      <c r="L32" s="85">
        <f>【参考】人件費等内訳!Q17</f>
        <v>159000</v>
      </c>
    </row>
    <row r="33" spans="1:12" ht="32.1" customHeight="1">
      <c r="A33" s="124" t="s">
        <v>187</v>
      </c>
      <c r="B33" s="125"/>
      <c r="C33" s="118"/>
      <c r="D33" s="118"/>
      <c r="E33" s="180">
        <f>【参考】人件費等内訳!P18</f>
        <v>81600</v>
      </c>
      <c r="F33" s="125" t="s">
        <v>191</v>
      </c>
      <c r="G33" s="142" t="s">
        <v>86</v>
      </c>
      <c r="H33" s="142" t="s">
        <v>86</v>
      </c>
      <c r="I33" s="146">
        <v>44213</v>
      </c>
      <c r="J33" s="109"/>
      <c r="K33" s="85"/>
      <c r="L33" s="85">
        <f>【参考】人件費等内訳!Q18</f>
        <v>80500</v>
      </c>
    </row>
    <row r="34" spans="1:12" ht="32.1" customHeight="1">
      <c r="A34" s="124" t="s">
        <v>188</v>
      </c>
      <c r="B34" s="125"/>
      <c r="C34" s="118"/>
      <c r="D34" s="118"/>
      <c r="E34" s="180">
        <f>【参考】人件費等内訳!P19</f>
        <v>81600</v>
      </c>
      <c r="F34" s="125" t="s">
        <v>191</v>
      </c>
      <c r="G34" s="142" t="s">
        <v>86</v>
      </c>
      <c r="H34" s="142" t="s">
        <v>86</v>
      </c>
      <c r="I34" s="146">
        <v>44244</v>
      </c>
      <c r="J34" s="109"/>
      <c r="K34" s="85"/>
      <c r="L34" s="85">
        <f>【参考】人件費等内訳!Q19</f>
        <v>80500</v>
      </c>
    </row>
    <row r="35" spans="1:12" ht="32.1" customHeight="1">
      <c r="A35" s="124" t="s">
        <v>189</v>
      </c>
      <c r="B35" s="125"/>
      <c r="C35" s="118"/>
      <c r="D35" s="118"/>
      <c r="E35" s="180">
        <f>【参考】人件費等内訳!P20</f>
        <v>81600</v>
      </c>
      <c r="F35" s="125" t="s">
        <v>191</v>
      </c>
      <c r="G35" s="142" t="s">
        <v>86</v>
      </c>
      <c r="H35" s="142" t="s">
        <v>86</v>
      </c>
      <c r="I35" s="146">
        <v>44272</v>
      </c>
      <c r="J35" s="109"/>
      <c r="K35" s="85"/>
      <c r="L35" s="85">
        <f>【参考】人件費等内訳!Q20</f>
        <v>80500</v>
      </c>
    </row>
    <row r="36" spans="1:12" ht="32.1" customHeight="1">
      <c r="A36" s="124" t="s">
        <v>190</v>
      </c>
      <c r="B36" s="125"/>
      <c r="C36" s="118"/>
      <c r="D36" s="118"/>
      <c r="E36" s="180">
        <f>【参考】人件費等内訳!P21</f>
        <v>81600</v>
      </c>
      <c r="F36" s="125" t="s">
        <v>191</v>
      </c>
      <c r="G36" s="142" t="s">
        <v>86</v>
      </c>
      <c r="H36" s="142" t="s">
        <v>86</v>
      </c>
      <c r="I36" s="146">
        <v>44303</v>
      </c>
      <c r="J36" s="109"/>
      <c r="K36" s="85"/>
      <c r="L36" s="85">
        <f>【参考】人件費等内訳!Q21</f>
        <v>80500</v>
      </c>
    </row>
    <row r="37" spans="1:12" s="107" customFormat="1" ht="32.1" customHeight="1">
      <c r="A37" s="149" t="s">
        <v>26</v>
      </c>
      <c r="B37" s="150" t="s">
        <v>51</v>
      </c>
      <c r="C37" s="148"/>
      <c r="D37" s="148"/>
      <c r="E37" s="148">
        <f>【参考】人件費等内訳!P22</f>
        <v>97500</v>
      </c>
      <c r="F37" s="149"/>
      <c r="G37" s="151" t="s">
        <v>86</v>
      </c>
      <c r="H37" s="151" t="s">
        <v>86</v>
      </c>
      <c r="I37" s="146" t="s">
        <v>86</v>
      </c>
      <c r="J37" s="147"/>
      <c r="K37" s="148"/>
      <c r="L37" s="148">
        <f>【参考】人件費等内訳!Q22</f>
        <v>95900</v>
      </c>
    </row>
    <row r="38" spans="1:12" ht="32.1" customHeight="1">
      <c r="A38" s="88" t="s">
        <v>103</v>
      </c>
      <c r="B38" s="89"/>
      <c r="C38" s="90"/>
      <c r="D38" s="90"/>
      <c r="E38" s="90">
        <f>SUBTOTAL(9,E24:E37)</f>
        <v>1867440</v>
      </c>
      <c r="F38" s="88"/>
      <c r="G38" s="91"/>
      <c r="H38" s="91"/>
      <c r="I38" s="91"/>
      <c r="J38" s="92"/>
      <c r="K38" s="90">
        <f>SUBTOTAL(9,K24:K37)</f>
        <v>0</v>
      </c>
      <c r="L38" s="90">
        <f>SUBTOTAL(9,L24:L37)</f>
        <v>1834980</v>
      </c>
    </row>
    <row r="39" spans="1:12" ht="32.1" customHeight="1">
      <c r="A39" s="149" t="s">
        <v>222</v>
      </c>
      <c r="B39" s="125"/>
      <c r="C39" s="118"/>
      <c r="D39" s="118"/>
      <c r="E39" s="118">
        <v>9000</v>
      </c>
      <c r="F39" s="125" t="s">
        <v>9</v>
      </c>
      <c r="G39" s="110" t="s">
        <v>86</v>
      </c>
      <c r="H39" s="110" t="s">
        <v>86</v>
      </c>
      <c r="I39" s="179" t="s">
        <v>218</v>
      </c>
      <c r="J39" s="108"/>
      <c r="K39" s="118"/>
      <c r="L39" s="118"/>
    </row>
    <row r="40" spans="1:12" ht="32.1" customHeight="1">
      <c r="A40" s="149" t="s">
        <v>223</v>
      </c>
      <c r="B40" s="125"/>
      <c r="C40" s="118"/>
      <c r="D40" s="118"/>
      <c r="E40" s="118">
        <v>1000</v>
      </c>
      <c r="F40" s="125" t="s">
        <v>16</v>
      </c>
      <c r="G40" s="110" t="s">
        <v>86</v>
      </c>
      <c r="H40" s="110" t="s">
        <v>86</v>
      </c>
      <c r="I40" s="179" t="s">
        <v>218</v>
      </c>
      <c r="J40" s="108"/>
      <c r="K40" s="118"/>
      <c r="L40" s="118"/>
    </row>
    <row r="41" spans="1:12" ht="30.95" customHeight="1">
      <c r="A41" s="149" t="s">
        <v>220</v>
      </c>
      <c r="B41" s="189"/>
      <c r="C41" s="190"/>
      <c r="D41" s="190"/>
      <c r="E41" s="190">
        <v>6000</v>
      </c>
      <c r="F41" s="189" t="s">
        <v>70</v>
      </c>
      <c r="G41" s="151" t="s">
        <v>86</v>
      </c>
      <c r="H41" s="151" t="s">
        <v>86</v>
      </c>
      <c r="I41" s="151" t="s">
        <v>218</v>
      </c>
      <c r="J41" s="147" t="s">
        <v>221</v>
      </c>
      <c r="K41" s="147"/>
      <c r="L41" s="190">
        <v>6000</v>
      </c>
    </row>
    <row r="42" spans="1:12" ht="32.1" customHeight="1">
      <c r="A42" s="88" t="s">
        <v>104</v>
      </c>
      <c r="B42" s="89"/>
      <c r="C42" s="90"/>
      <c r="D42" s="90"/>
      <c r="E42" s="90">
        <f>SUBTOTAL(9,E39:E41)</f>
        <v>16000</v>
      </c>
      <c r="F42" s="88"/>
      <c r="G42" s="91"/>
      <c r="H42" s="91"/>
      <c r="I42" s="91"/>
      <c r="J42" s="92"/>
      <c r="K42" s="90">
        <f>SUBTOTAL(9,K39:K41)</f>
        <v>0</v>
      </c>
      <c r="L42" s="90">
        <f>SUBTOTAL(9,L39:L41)</f>
        <v>6000</v>
      </c>
    </row>
    <row r="43" spans="1:12" s="107" customFormat="1" ht="32.1" customHeight="1">
      <c r="A43" s="126" t="s">
        <v>105</v>
      </c>
      <c r="B43" s="127"/>
      <c r="C43" s="119"/>
      <c r="D43" s="119"/>
      <c r="E43" s="119">
        <f>SUBTOTAL(9,E24:E42)</f>
        <v>1883440</v>
      </c>
      <c r="F43" s="126"/>
      <c r="G43" s="71"/>
      <c r="H43" s="71"/>
      <c r="I43" s="71"/>
      <c r="J43" s="72"/>
      <c r="K43" s="119">
        <f>SUBTOTAL(9,K24:K42)</f>
        <v>0</v>
      </c>
      <c r="L43" s="119">
        <f>SUBTOTAL(9,L24:L42)</f>
        <v>1840980</v>
      </c>
    </row>
    <row r="44" spans="1:12" ht="32.1" customHeight="1">
      <c r="A44" s="124" t="s">
        <v>54</v>
      </c>
      <c r="B44" s="125" t="s">
        <v>42</v>
      </c>
      <c r="C44" s="118"/>
      <c r="D44" s="118"/>
      <c r="E44" s="118">
        <v>5880</v>
      </c>
      <c r="F44" s="149" t="s">
        <v>9</v>
      </c>
      <c r="G44" s="110" t="s">
        <v>86</v>
      </c>
      <c r="H44" s="110" t="s">
        <v>86</v>
      </c>
      <c r="I44" s="110" t="s">
        <v>141</v>
      </c>
      <c r="J44" s="108"/>
      <c r="K44" s="118"/>
      <c r="L44" s="118"/>
    </row>
    <row r="45" spans="1:12" ht="32.1" customHeight="1">
      <c r="A45" s="124" t="s">
        <v>55</v>
      </c>
      <c r="B45" s="155" t="s">
        <v>41</v>
      </c>
      <c r="C45" s="118"/>
      <c r="D45" s="118"/>
      <c r="E45" s="118">
        <v>2940</v>
      </c>
      <c r="F45" s="125" t="s">
        <v>37</v>
      </c>
      <c r="G45" s="110" t="s">
        <v>86</v>
      </c>
      <c r="H45" s="110" t="s">
        <v>86</v>
      </c>
      <c r="I45" s="110" t="s">
        <v>141</v>
      </c>
      <c r="J45" s="108"/>
      <c r="K45" s="118"/>
      <c r="L45" s="118"/>
    </row>
    <row r="46" spans="1:12" ht="30.95" customHeight="1">
      <c r="A46" s="149" t="s">
        <v>219</v>
      </c>
      <c r="B46" s="189" t="s">
        <v>57</v>
      </c>
      <c r="C46" s="190"/>
      <c r="D46" s="190"/>
      <c r="E46" s="190">
        <v>1500</v>
      </c>
      <c r="F46" s="189" t="s">
        <v>37</v>
      </c>
      <c r="G46" s="151" t="s">
        <v>86</v>
      </c>
      <c r="H46" s="151" t="s">
        <v>86</v>
      </c>
      <c r="I46" s="151" t="s">
        <v>218</v>
      </c>
      <c r="J46" s="147"/>
      <c r="K46" s="147"/>
      <c r="L46" s="190"/>
    </row>
    <row r="47" spans="1:12" ht="32.1" customHeight="1">
      <c r="A47" s="128" t="s">
        <v>199</v>
      </c>
      <c r="B47" s="129"/>
      <c r="C47" s="120"/>
      <c r="D47" s="120"/>
      <c r="E47" s="120">
        <f>SUBTOTAL(9,E44:E46)</f>
        <v>10320</v>
      </c>
      <c r="F47" s="128"/>
      <c r="G47" s="73"/>
      <c r="H47" s="73"/>
      <c r="I47" s="73"/>
      <c r="J47" s="74"/>
      <c r="K47" s="120">
        <f>SUBTOTAL(9,K44:K46)</f>
        <v>0</v>
      </c>
      <c r="L47" s="120">
        <f>SUBTOTAL(9,L44:L46)</f>
        <v>0</v>
      </c>
    </row>
    <row r="48" spans="1:12" s="107" customFormat="1" ht="32.1" customHeight="1">
      <c r="A48" s="196" t="s">
        <v>25</v>
      </c>
      <c r="B48" s="194" t="s">
        <v>256</v>
      </c>
      <c r="C48" s="118"/>
      <c r="D48" s="118"/>
      <c r="E48" s="118">
        <v>250000</v>
      </c>
      <c r="F48" s="149"/>
      <c r="G48" s="142"/>
      <c r="H48" s="142"/>
      <c r="I48" s="146"/>
      <c r="J48" s="109"/>
      <c r="K48" s="118"/>
      <c r="L48" s="192">
        <v>250000</v>
      </c>
    </row>
    <row r="49" spans="1:12" s="107" customFormat="1" ht="32.1" customHeight="1">
      <c r="A49" s="124"/>
      <c r="B49" s="125"/>
      <c r="C49" s="118"/>
      <c r="D49" s="118"/>
      <c r="E49" s="118"/>
      <c r="F49" s="125"/>
      <c r="G49" s="142"/>
      <c r="H49" s="142"/>
      <c r="I49" s="146"/>
      <c r="J49" s="109"/>
      <c r="K49" s="118"/>
      <c r="L49" s="118"/>
    </row>
    <row r="50" spans="1:12" s="107" customFormat="1" ht="32.1" customHeight="1">
      <c r="A50" s="128" t="s">
        <v>25</v>
      </c>
      <c r="B50" s="129"/>
      <c r="C50" s="120"/>
      <c r="D50" s="120"/>
      <c r="E50" s="120">
        <f>SUBTOTAL(9,E48:E49)</f>
        <v>250000</v>
      </c>
      <c r="F50" s="128"/>
      <c r="G50" s="73"/>
      <c r="H50" s="73"/>
      <c r="I50" s="73"/>
      <c r="J50" s="74"/>
      <c r="K50" s="120">
        <f>SUBTOTAL(9,K48:K49)</f>
        <v>0</v>
      </c>
      <c r="L50" s="120">
        <f>SUBTOTAL(9,L48:L49)</f>
        <v>250000</v>
      </c>
    </row>
    <row r="51" spans="1:12" ht="32.1" customHeight="1">
      <c r="A51" s="124" t="s">
        <v>56</v>
      </c>
      <c r="B51" s="125" t="s">
        <v>43</v>
      </c>
      <c r="C51" s="121"/>
      <c r="D51" s="121"/>
      <c r="E51" s="121">
        <v>13500</v>
      </c>
      <c r="F51" s="132" t="s">
        <v>9</v>
      </c>
      <c r="G51" s="143" t="s">
        <v>86</v>
      </c>
      <c r="H51" s="142" t="s">
        <v>144</v>
      </c>
      <c r="I51" s="110" t="s">
        <v>141</v>
      </c>
      <c r="J51" s="109"/>
      <c r="K51" s="148"/>
      <c r="L51" s="148"/>
    </row>
    <row r="52" spans="1:12" ht="32.1" customHeight="1">
      <c r="A52" s="124" t="s">
        <v>56</v>
      </c>
      <c r="B52" s="125" t="s">
        <v>44</v>
      </c>
      <c r="C52" s="121"/>
      <c r="D52" s="121"/>
      <c r="E52" s="121">
        <v>1500</v>
      </c>
      <c r="F52" s="132" t="s">
        <v>16</v>
      </c>
      <c r="G52" s="143" t="s">
        <v>86</v>
      </c>
      <c r="H52" s="142" t="s">
        <v>144</v>
      </c>
      <c r="I52" s="163" t="s">
        <v>143</v>
      </c>
      <c r="J52" s="109"/>
      <c r="K52" s="148"/>
      <c r="L52" s="148"/>
    </row>
    <row r="53" spans="1:12" s="107" customFormat="1" ht="32.1" customHeight="1">
      <c r="A53" s="128" t="s">
        <v>200</v>
      </c>
      <c r="B53" s="129"/>
      <c r="C53" s="120"/>
      <c r="D53" s="120"/>
      <c r="E53" s="120">
        <f>SUBTOTAL(9,E51:E52)</f>
        <v>15000</v>
      </c>
      <c r="F53" s="128"/>
      <c r="G53" s="73"/>
      <c r="H53" s="73"/>
      <c r="I53" s="73"/>
      <c r="J53" s="74"/>
      <c r="K53" s="120">
        <f>SUBTOTAL(9,K51:K52)</f>
        <v>0</v>
      </c>
      <c r="L53" s="120">
        <f>SUBTOTAL(9,L51:L52)</f>
        <v>0</v>
      </c>
    </row>
    <row r="54" spans="1:12" s="107" customFormat="1" ht="32.1" customHeight="1">
      <c r="A54" s="126" t="s">
        <v>10</v>
      </c>
      <c r="B54" s="127"/>
      <c r="C54" s="119"/>
      <c r="D54" s="119"/>
      <c r="E54" s="119">
        <f>SUBTOTAL(9,E44:E53)</f>
        <v>275320</v>
      </c>
      <c r="F54" s="126"/>
      <c r="G54" s="71"/>
      <c r="H54" s="71"/>
      <c r="I54" s="71"/>
      <c r="J54" s="72"/>
      <c r="K54" s="119">
        <f>SUBTOTAL(9,K44:K53)</f>
        <v>0</v>
      </c>
      <c r="L54" s="119">
        <f>SUBTOTAL(9,L44:L53)</f>
        <v>250000</v>
      </c>
    </row>
    <row r="55" spans="1:12" s="107" customFormat="1" ht="32.1" customHeight="1">
      <c r="A55" s="124" t="s">
        <v>61</v>
      </c>
      <c r="B55" s="125"/>
      <c r="C55" s="118"/>
      <c r="D55" s="118"/>
      <c r="E55" s="118">
        <v>3500</v>
      </c>
      <c r="F55" s="125"/>
      <c r="G55" s="179" t="s">
        <v>218</v>
      </c>
      <c r="H55" s="179" t="s">
        <v>218</v>
      </c>
      <c r="I55" s="179" t="s">
        <v>218</v>
      </c>
      <c r="J55" s="109"/>
      <c r="K55" s="118"/>
      <c r="L55" s="118"/>
    </row>
    <row r="56" spans="1:12" s="107" customFormat="1" ht="32.1" customHeight="1">
      <c r="A56" s="128" t="s">
        <v>106</v>
      </c>
      <c r="B56" s="129"/>
      <c r="C56" s="120"/>
      <c r="D56" s="120"/>
      <c r="E56" s="120">
        <f>SUBTOTAL(9,E55:E55)</f>
        <v>3500</v>
      </c>
      <c r="F56" s="128"/>
      <c r="G56" s="73"/>
      <c r="H56" s="73"/>
      <c r="I56" s="73"/>
      <c r="J56" s="74"/>
      <c r="K56" s="120">
        <f>SUBTOTAL(9,K55:K55)</f>
        <v>0</v>
      </c>
      <c r="L56" s="120">
        <f>SUBTOTAL(9,L55:L55)</f>
        <v>0</v>
      </c>
    </row>
    <row r="57" spans="1:12" s="107" customFormat="1" ht="32.1" customHeight="1">
      <c r="A57" s="124" t="s">
        <v>46</v>
      </c>
      <c r="B57" s="125" t="s">
        <v>47</v>
      </c>
      <c r="C57" s="118">
        <v>1</v>
      </c>
      <c r="D57" s="118" t="s">
        <v>48</v>
      </c>
      <c r="E57" s="118">
        <v>13840</v>
      </c>
      <c r="F57" s="124" t="s">
        <v>12</v>
      </c>
      <c r="G57" s="179" t="s">
        <v>218</v>
      </c>
      <c r="H57" s="179" t="s">
        <v>218</v>
      </c>
      <c r="I57" s="179" t="s">
        <v>218</v>
      </c>
      <c r="J57" s="109"/>
      <c r="K57" s="118"/>
      <c r="L57" s="118"/>
    </row>
    <row r="58" spans="1:12" s="107" customFormat="1" ht="32.1" customHeight="1">
      <c r="A58" s="124" t="s">
        <v>45</v>
      </c>
      <c r="B58" s="125" t="s">
        <v>47</v>
      </c>
      <c r="C58" s="118">
        <v>1</v>
      </c>
      <c r="D58" s="118" t="s">
        <v>48</v>
      </c>
      <c r="E58" s="118">
        <v>231472</v>
      </c>
      <c r="F58" s="124" t="s">
        <v>12</v>
      </c>
      <c r="G58" s="179" t="s">
        <v>218</v>
      </c>
      <c r="H58" s="179" t="s">
        <v>218</v>
      </c>
      <c r="I58" s="179" t="s">
        <v>218</v>
      </c>
      <c r="J58" s="109"/>
      <c r="K58" s="118"/>
      <c r="L58" s="118"/>
    </row>
    <row r="59" spans="1:12" s="107" customFormat="1" ht="32.1" customHeight="1">
      <c r="A59" s="128" t="s">
        <v>107</v>
      </c>
      <c r="B59" s="129"/>
      <c r="C59" s="120"/>
      <c r="D59" s="120"/>
      <c r="E59" s="120">
        <f>SUBTOTAL(9,E57:E58)</f>
        <v>245312</v>
      </c>
      <c r="F59" s="128"/>
      <c r="G59" s="73"/>
      <c r="H59" s="73"/>
      <c r="I59" s="73"/>
      <c r="J59" s="74"/>
      <c r="K59" s="120">
        <f>SUBTOTAL(9,K57:K58)</f>
        <v>0</v>
      </c>
      <c r="L59" s="120">
        <f>SUBTOTAL(9,L57:L58)</f>
        <v>0</v>
      </c>
    </row>
    <row r="60" spans="1:12" s="107" customFormat="1" ht="32.1" customHeight="1">
      <c r="A60" s="124" t="s">
        <v>58</v>
      </c>
      <c r="B60" s="125" t="s">
        <v>59</v>
      </c>
      <c r="C60" s="118">
        <v>1</v>
      </c>
      <c r="D60" s="118" t="s">
        <v>48</v>
      </c>
      <c r="E60" s="118">
        <v>2000</v>
      </c>
      <c r="F60" s="134" t="s">
        <v>60</v>
      </c>
      <c r="G60" s="142" t="s">
        <v>144</v>
      </c>
      <c r="H60" s="142" t="s">
        <v>144</v>
      </c>
      <c r="I60" s="110" t="s">
        <v>141</v>
      </c>
      <c r="J60" s="109"/>
      <c r="K60" s="118"/>
      <c r="L60" s="118"/>
    </row>
    <row r="61" spans="1:12" s="107" customFormat="1" ht="32.1" customHeight="1">
      <c r="A61" s="124" t="s">
        <v>58</v>
      </c>
      <c r="B61" s="125" t="s">
        <v>59</v>
      </c>
      <c r="C61" s="118">
        <v>1</v>
      </c>
      <c r="D61" s="118" t="s">
        <v>48</v>
      </c>
      <c r="E61" s="118">
        <v>3500</v>
      </c>
      <c r="F61" s="134" t="s">
        <v>60</v>
      </c>
      <c r="G61" s="142" t="s">
        <v>144</v>
      </c>
      <c r="H61" s="142" t="s">
        <v>144</v>
      </c>
      <c r="I61" s="110" t="s">
        <v>141</v>
      </c>
      <c r="J61" s="109"/>
      <c r="K61" s="118"/>
      <c r="L61" s="118"/>
    </row>
    <row r="62" spans="1:12" s="145" customFormat="1" ht="32.1" customHeight="1">
      <c r="A62" s="124" t="s">
        <v>134</v>
      </c>
      <c r="B62" s="125"/>
      <c r="C62" s="118">
        <v>15</v>
      </c>
      <c r="D62" s="118" t="s">
        <v>49</v>
      </c>
      <c r="E62" s="118">
        <v>1500</v>
      </c>
      <c r="F62" s="134" t="s">
        <v>135</v>
      </c>
      <c r="G62" s="142">
        <v>44094</v>
      </c>
      <c r="H62" s="142">
        <v>44105</v>
      </c>
      <c r="I62" s="146">
        <v>44136</v>
      </c>
      <c r="J62" s="109" t="s">
        <v>136</v>
      </c>
      <c r="K62" s="109">
        <v>27</v>
      </c>
      <c r="L62" s="109"/>
    </row>
    <row r="63" spans="1:12" s="107" customFormat="1" ht="32.1" customHeight="1">
      <c r="A63" s="128" t="s">
        <v>108</v>
      </c>
      <c r="B63" s="129"/>
      <c r="C63" s="120"/>
      <c r="D63" s="120"/>
      <c r="E63" s="120">
        <f>SUBTOTAL(9,E60:E62)</f>
        <v>7000</v>
      </c>
      <c r="F63" s="128"/>
      <c r="G63" s="73"/>
      <c r="H63" s="73"/>
      <c r="I63" s="73"/>
      <c r="J63" s="74"/>
      <c r="K63" s="120">
        <f>SUBTOTAL(9,K60:K62)</f>
        <v>27</v>
      </c>
      <c r="L63" s="120">
        <f>SUBTOTAL(9,L60:L62)</f>
        <v>0</v>
      </c>
    </row>
    <row r="64" spans="1:12" s="107" customFormat="1" ht="32.1" customHeight="1">
      <c r="A64" s="124" t="s">
        <v>115</v>
      </c>
      <c r="B64" s="125" t="s">
        <v>116</v>
      </c>
      <c r="C64" s="118"/>
      <c r="D64" s="118"/>
      <c r="E64" s="118">
        <v>6000</v>
      </c>
      <c r="F64" s="124" t="s">
        <v>125</v>
      </c>
      <c r="G64" s="179" t="s">
        <v>218</v>
      </c>
      <c r="H64" s="179" t="s">
        <v>218</v>
      </c>
      <c r="I64" s="179" t="s">
        <v>218</v>
      </c>
      <c r="J64" s="108"/>
      <c r="K64" s="118"/>
      <c r="L64" s="118"/>
    </row>
    <row r="65" spans="1:12" s="107" customFormat="1" ht="32.1" customHeight="1">
      <c r="A65" s="124" t="s">
        <v>117</v>
      </c>
      <c r="B65" s="125"/>
      <c r="C65" s="118"/>
      <c r="D65" s="118"/>
      <c r="E65" s="118">
        <v>5000</v>
      </c>
      <c r="F65" s="125" t="s">
        <v>124</v>
      </c>
      <c r="G65" s="110" t="s">
        <v>142</v>
      </c>
      <c r="H65" s="110" t="s">
        <v>142</v>
      </c>
      <c r="I65" s="141" t="s">
        <v>142</v>
      </c>
      <c r="J65" s="108"/>
      <c r="K65" s="118"/>
      <c r="L65" s="118"/>
    </row>
    <row r="66" spans="1:12" s="107" customFormat="1" ht="32.1" customHeight="1">
      <c r="A66" s="128" t="s">
        <v>109</v>
      </c>
      <c r="B66" s="129"/>
      <c r="C66" s="120"/>
      <c r="D66" s="120"/>
      <c r="E66" s="120">
        <f>SUBTOTAL(9,E64:E65)</f>
        <v>11000</v>
      </c>
      <c r="F66" s="128"/>
      <c r="G66" s="73"/>
      <c r="H66" s="73"/>
      <c r="I66" s="73"/>
      <c r="J66" s="74"/>
      <c r="K66" s="120">
        <f>SUBTOTAL(9,K64:K65)</f>
        <v>0</v>
      </c>
      <c r="L66" s="120">
        <f>SUBTOTAL(9,L64:L65)</f>
        <v>0</v>
      </c>
    </row>
    <row r="67" spans="1:12" s="107" customFormat="1" ht="32.1" customHeight="1">
      <c r="A67" s="124" t="s">
        <v>21</v>
      </c>
      <c r="B67" s="125"/>
      <c r="C67" s="118">
        <v>1</v>
      </c>
      <c r="D67" s="118" t="s">
        <v>48</v>
      </c>
      <c r="E67" s="118">
        <v>7130</v>
      </c>
      <c r="F67" s="134" t="s">
        <v>22</v>
      </c>
      <c r="G67" s="179" t="s">
        <v>218</v>
      </c>
      <c r="H67" s="179" t="s">
        <v>218</v>
      </c>
      <c r="I67" s="179" t="s">
        <v>218</v>
      </c>
      <c r="J67" s="109"/>
      <c r="K67" s="118"/>
      <c r="L67" s="118"/>
    </row>
    <row r="68" spans="1:12" s="107" customFormat="1" ht="32.1" customHeight="1">
      <c r="A68" s="124" t="s">
        <v>23</v>
      </c>
      <c r="B68" s="125"/>
      <c r="C68" s="118">
        <v>1</v>
      </c>
      <c r="D68" s="118" t="s">
        <v>48</v>
      </c>
      <c r="E68" s="118">
        <v>6710</v>
      </c>
      <c r="F68" s="134" t="s">
        <v>24</v>
      </c>
      <c r="G68" s="179" t="s">
        <v>218</v>
      </c>
      <c r="H68" s="179" t="s">
        <v>218</v>
      </c>
      <c r="I68" s="179" t="s">
        <v>218</v>
      </c>
      <c r="J68" s="109"/>
      <c r="K68" s="118"/>
      <c r="L68" s="118"/>
    </row>
    <row r="69" spans="1:12" s="107" customFormat="1" ht="32.1" customHeight="1">
      <c r="A69" s="128" t="s">
        <v>110</v>
      </c>
      <c r="B69" s="129"/>
      <c r="C69" s="120"/>
      <c r="D69" s="120"/>
      <c r="E69" s="120">
        <f>SUBTOTAL(9,E67:E68)</f>
        <v>13840</v>
      </c>
      <c r="F69" s="128"/>
      <c r="G69" s="73"/>
      <c r="H69" s="73"/>
      <c r="I69" s="73"/>
      <c r="J69" s="74"/>
      <c r="K69" s="120">
        <f>SUBTOTAL(9,K67:K68)</f>
        <v>0</v>
      </c>
      <c r="L69" s="120">
        <f>SUBTOTAL(9,L67:L68)</f>
        <v>0</v>
      </c>
    </row>
    <row r="70" spans="1:12" s="145" customFormat="1" ht="32.1" customHeight="1">
      <c r="A70" s="124" t="s">
        <v>123</v>
      </c>
      <c r="B70" s="125"/>
      <c r="C70" s="118"/>
      <c r="D70" s="118"/>
      <c r="E70" s="118">
        <v>345000</v>
      </c>
      <c r="F70" s="134" t="s">
        <v>12</v>
      </c>
      <c r="G70" s="179" t="s">
        <v>218</v>
      </c>
      <c r="H70" s="179" t="s">
        <v>218</v>
      </c>
      <c r="I70" s="179" t="s">
        <v>218</v>
      </c>
      <c r="J70" s="109"/>
      <c r="K70" s="118"/>
      <c r="L70" s="118"/>
    </row>
    <row r="71" spans="1:12" s="107" customFormat="1" ht="32.1" customHeight="1">
      <c r="A71" s="128" t="s">
        <v>111</v>
      </c>
      <c r="B71" s="129"/>
      <c r="C71" s="120"/>
      <c r="D71" s="120"/>
      <c r="E71" s="120">
        <f>SUBTOTAL(9,E70:E70)</f>
        <v>345000</v>
      </c>
      <c r="F71" s="128"/>
      <c r="G71" s="73"/>
      <c r="H71" s="73"/>
      <c r="I71" s="73"/>
      <c r="J71" s="74"/>
      <c r="K71" s="120">
        <f>SUBTOTAL(9,K70:K70)</f>
        <v>0</v>
      </c>
      <c r="L71" s="120">
        <f>SUBTOTAL(9,L70:L70)</f>
        <v>0</v>
      </c>
    </row>
    <row r="72" spans="1:12" s="145" customFormat="1" ht="32.1" customHeight="1">
      <c r="A72" s="174" t="s">
        <v>193</v>
      </c>
      <c r="B72" s="129"/>
      <c r="C72" s="120"/>
      <c r="D72" s="120"/>
      <c r="E72" s="120">
        <f>E91</f>
        <v>208525</v>
      </c>
      <c r="F72" s="128"/>
      <c r="G72" s="73"/>
      <c r="H72" s="73"/>
      <c r="I72" s="73"/>
      <c r="J72" s="74"/>
      <c r="K72" s="172" t="s">
        <v>178</v>
      </c>
      <c r="L72" s="172" t="s">
        <v>178</v>
      </c>
    </row>
    <row r="73" spans="1:12" s="107" customFormat="1" ht="32.1" customHeight="1">
      <c r="A73" s="126" t="s">
        <v>113</v>
      </c>
      <c r="B73" s="127"/>
      <c r="C73" s="119"/>
      <c r="D73" s="119"/>
      <c r="E73" s="119">
        <f>SUBTOTAL(9,E55:E72)</f>
        <v>834177</v>
      </c>
      <c r="F73" s="126"/>
      <c r="G73" s="71"/>
      <c r="H73" s="71"/>
      <c r="I73" s="71"/>
      <c r="J73" s="72"/>
      <c r="K73" s="119">
        <f>SUBTOTAL(9,K55:K72)</f>
        <v>27</v>
      </c>
      <c r="L73" s="119">
        <f>SUBTOTAL(9,L55:L72)</f>
        <v>0</v>
      </c>
    </row>
    <row r="74" spans="1:12" s="107" customFormat="1" ht="32.1" customHeight="1">
      <c r="A74" s="130" t="s">
        <v>13</v>
      </c>
      <c r="B74" s="131"/>
      <c r="C74" s="122"/>
      <c r="D74" s="122"/>
      <c r="E74" s="122">
        <f>SUBTOTAL(9,E13:E73)</f>
        <v>6345012</v>
      </c>
      <c r="F74" s="130"/>
      <c r="G74" s="77"/>
      <c r="H74" s="77"/>
      <c r="I74" s="77"/>
      <c r="J74" s="78"/>
      <c r="K74" s="122">
        <f>SUBTOTAL(9,K13:K73)</f>
        <v>27</v>
      </c>
      <c r="L74" s="122">
        <f>SUBTOTAL(9,L13:L73)</f>
        <v>2090980</v>
      </c>
    </row>
    <row r="75" spans="1:12" s="107" customFormat="1" ht="32.1" customHeight="1">
      <c r="A75" s="132" t="s">
        <v>85</v>
      </c>
      <c r="B75" s="133"/>
      <c r="C75" s="121"/>
      <c r="D75" s="121"/>
      <c r="E75" s="121">
        <v>2297</v>
      </c>
      <c r="F75" s="132" t="s">
        <v>126</v>
      </c>
      <c r="G75" s="143" t="s">
        <v>86</v>
      </c>
      <c r="H75" s="142" t="s">
        <v>142</v>
      </c>
      <c r="I75" s="110" t="s">
        <v>141</v>
      </c>
      <c r="J75" s="113"/>
      <c r="K75" s="187"/>
      <c r="L75" s="187"/>
    </row>
    <row r="76" spans="1:12" s="107" customFormat="1" ht="32.1" customHeight="1">
      <c r="A76" s="132" t="s">
        <v>84</v>
      </c>
      <c r="B76" s="133"/>
      <c r="C76" s="121"/>
      <c r="D76" s="121"/>
      <c r="E76" s="121">
        <v>41144</v>
      </c>
      <c r="F76" s="132" t="s">
        <v>127</v>
      </c>
      <c r="G76" s="143" t="s">
        <v>86</v>
      </c>
      <c r="H76" s="142">
        <v>44286</v>
      </c>
      <c r="I76" s="141">
        <v>44296</v>
      </c>
      <c r="J76" s="113"/>
      <c r="K76" s="187"/>
      <c r="L76" s="187"/>
    </row>
    <row r="77" spans="1:12" s="107" customFormat="1" ht="32.1" customHeight="1">
      <c r="A77" s="130" t="s">
        <v>112</v>
      </c>
      <c r="B77" s="131"/>
      <c r="C77" s="122"/>
      <c r="D77" s="122"/>
      <c r="E77" s="122">
        <f>SUM(E75:E76)</f>
        <v>43441</v>
      </c>
      <c r="F77" s="130"/>
      <c r="G77" s="77"/>
      <c r="H77" s="77"/>
      <c r="I77" s="77"/>
      <c r="J77" s="78"/>
      <c r="K77" s="184"/>
      <c r="L77" s="184"/>
    </row>
    <row r="78" spans="1:12" s="145" customFormat="1" ht="32.1" customHeight="1">
      <c r="A78" s="193" t="s">
        <v>229</v>
      </c>
      <c r="B78" s="194"/>
      <c r="C78" s="192"/>
      <c r="D78" s="192"/>
      <c r="E78" s="192">
        <v>4560</v>
      </c>
      <c r="F78" s="196" t="s">
        <v>126</v>
      </c>
      <c r="G78" s="199" t="s">
        <v>86</v>
      </c>
      <c r="H78" s="198" t="s">
        <v>218</v>
      </c>
      <c r="I78" s="195" t="s">
        <v>231</v>
      </c>
      <c r="J78" s="108"/>
      <c r="K78" s="187"/>
      <c r="L78" s="187"/>
    </row>
    <row r="79" spans="1:12" s="145" customFormat="1" ht="32.1" customHeight="1">
      <c r="A79" s="193" t="s">
        <v>230</v>
      </c>
      <c r="B79" s="194"/>
      <c r="C79" s="192"/>
      <c r="D79" s="192"/>
      <c r="E79" s="192">
        <v>5440</v>
      </c>
      <c r="F79" s="197" t="s">
        <v>12</v>
      </c>
      <c r="G79" s="199" t="s">
        <v>86</v>
      </c>
      <c r="H79" s="198" t="s">
        <v>218</v>
      </c>
      <c r="I79" s="195" t="s">
        <v>231</v>
      </c>
      <c r="J79" s="108"/>
      <c r="K79" s="187"/>
      <c r="L79" s="187"/>
    </row>
    <row r="80" spans="1:12" s="177" customFormat="1" ht="32.1" customHeight="1">
      <c r="A80" s="130" t="s">
        <v>228</v>
      </c>
      <c r="B80" s="131"/>
      <c r="C80" s="122"/>
      <c r="D80" s="122"/>
      <c r="E80" s="122">
        <f>SUBTOTAL(9,E78:E79)</f>
        <v>10000</v>
      </c>
      <c r="F80" s="130"/>
      <c r="G80" s="77"/>
      <c r="H80" s="77"/>
      <c r="I80" s="77"/>
      <c r="J80" s="78"/>
      <c r="K80" s="184"/>
      <c r="L80" s="184"/>
    </row>
    <row r="81" spans="1:12" s="107" customFormat="1" ht="32.1" customHeight="1">
      <c r="A81" s="135" t="s">
        <v>14</v>
      </c>
      <c r="B81" s="136"/>
      <c r="C81" s="123"/>
      <c r="D81" s="123"/>
      <c r="E81" s="123">
        <f>SUM(E74,E77,)</f>
        <v>6388453</v>
      </c>
      <c r="F81" s="135"/>
      <c r="G81" s="80"/>
      <c r="H81" s="80"/>
      <c r="I81" s="80"/>
      <c r="J81" s="81"/>
      <c r="K81" s="156">
        <f>K74</f>
        <v>27</v>
      </c>
      <c r="L81" s="156">
        <f>L74</f>
        <v>2090980</v>
      </c>
    </row>
    <row r="82" spans="1:12" s="107" customFormat="1">
      <c r="A82" s="105"/>
      <c r="B82" s="114"/>
      <c r="C82" s="114"/>
      <c r="D82" s="114"/>
      <c r="E82" s="114"/>
      <c r="F82" s="105"/>
      <c r="G82" s="70"/>
      <c r="H82" s="70"/>
      <c r="I82" s="70"/>
      <c r="J82" s="105"/>
      <c r="K82" s="145"/>
      <c r="L82" s="114"/>
    </row>
    <row r="83" spans="1:12" s="107" customFormat="1" ht="13.5" customHeight="1">
      <c r="A83" s="105"/>
      <c r="B83" s="116"/>
      <c r="C83" s="246" t="s">
        <v>95</v>
      </c>
      <c r="D83" s="246"/>
      <c r="E83" s="246"/>
      <c r="F83" s="82" t="s">
        <v>88</v>
      </c>
      <c r="G83" s="83"/>
      <c r="H83" s="83"/>
      <c r="I83" s="83"/>
      <c r="J83" s="83"/>
      <c r="K83" s="145"/>
      <c r="L83" s="145"/>
    </row>
    <row r="84" spans="1:12" s="107" customFormat="1" ht="13.5" customHeight="1">
      <c r="A84" s="105"/>
      <c r="B84" s="115"/>
      <c r="C84" s="248" t="s">
        <v>128</v>
      </c>
      <c r="D84" s="249"/>
      <c r="E84" s="112">
        <f>L38</f>
        <v>1834980</v>
      </c>
      <c r="F84" s="82" t="s">
        <v>87</v>
      </c>
      <c r="G84" s="83"/>
      <c r="H84" s="83"/>
      <c r="I84" s="83"/>
      <c r="J84" s="83"/>
      <c r="K84" s="145"/>
      <c r="L84" s="145"/>
    </row>
    <row r="85" spans="1:12">
      <c r="B85" s="115"/>
      <c r="C85" s="249" t="s">
        <v>129</v>
      </c>
      <c r="D85" s="249"/>
      <c r="E85" s="112">
        <f>L50</f>
        <v>250000</v>
      </c>
      <c r="L85" s="145"/>
    </row>
    <row r="86" spans="1:12">
      <c r="B86" s="115"/>
      <c r="C86" s="256"/>
      <c r="D86" s="257"/>
      <c r="E86" s="112"/>
      <c r="L86" s="145"/>
    </row>
    <row r="87" spans="1:12">
      <c r="B87" s="115"/>
      <c r="C87" s="256"/>
      <c r="D87" s="257"/>
      <c r="E87" s="112"/>
      <c r="L87" s="145"/>
    </row>
    <row r="88" spans="1:12">
      <c r="A88" s="104"/>
      <c r="B88" s="115"/>
      <c r="C88" s="244" t="s">
        <v>15</v>
      </c>
      <c r="D88" s="244"/>
      <c r="E88" s="111">
        <f>SUBTOTAL(9,E84:E87)</f>
        <v>2084980</v>
      </c>
      <c r="F88" s="104"/>
      <c r="G88" s="161"/>
      <c r="H88" s="161"/>
      <c r="I88" s="161"/>
      <c r="J88" s="104"/>
      <c r="L88" s="145"/>
    </row>
    <row r="89" spans="1:12">
      <c r="A89" s="104"/>
      <c r="B89" s="115"/>
      <c r="C89" s="252" t="s">
        <v>137</v>
      </c>
      <c r="D89" s="253"/>
      <c r="E89" s="111">
        <f>ROUNDDOWN(E88*0.1,0)</f>
        <v>208498</v>
      </c>
      <c r="F89" s="104"/>
      <c r="G89" s="161"/>
      <c r="H89" s="161"/>
      <c r="I89" s="161"/>
      <c r="J89" s="104"/>
      <c r="L89" s="145"/>
    </row>
    <row r="90" spans="1:12" ht="12.95" customHeight="1">
      <c r="A90" s="104"/>
      <c r="B90" s="115"/>
      <c r="C90" s="252" t="s">
        <v>138</v>
      </c>
      <c r="D90" s="253"/>
      <c r="E90" s="111">
        <f>K81</f>
        <v>27</v>
      </c>
      <c r="F90" s="104"/>
      <c r="G90" s="161"/>
      <c r="H90" s="161"/>
      <c r="I90" s="161"/>
      <c r="J90" s="104"/>
      <c r="L90" s="145"/>
    </row>
    <row r="91" spans="1:12">
      <c r="A91" s="104"/>
      <c r="B91" s="115"/>
      <c r="C91" s="254" t="s">
        <v>27</v>
      </c>
      <c r="D91" s="255"/>
      <c r="E91" s="111">
        <f>SUM(E89:E90)</f>
        <v>208525</v>
      </c>
      <c r="F91" s="104"/>
      <c r="G91" s="161"/>
      <c r="H91" s="161"/>
      <c r="I91" s="161"/>
      <c r="J91" s="104"/>
      <c r="L91" s="145"/>
    </row>
    <row r="92" spans="1:12">
      <c r="L92" s="145"/>
    </row>
    <row r="93" spans="1:12">
      <c r="L93" s="145"/>
    </row>
  </sheetData>
  <mergeCells count="10">
    <mergeCell ref="C90:D90"/>
    <mergeCell ref="C91:D91"/>
    <mergeCell ref="C88:D88"/>
    <mergeCell ref="C89:D89"/>
    <mergeCell ref="A5:E5"/>
    <mergeCell ref="C83:E83"/>
    <mergeCell ref="C84:D84"/>
    <mergeCell ref="C85:D85"/>
    <mergeCell ref="C87:D87"/>
    <mergeCell ref="C86:D86"/>
  </mergeCells>
  <phoneticPr fontId="2"/>
  <dataValidations disablePrompts="1" count="3">
    <dataValidation type="list" allowBlank="1" sqref="F5" xr:uid="{00000000-0002-0000-0100-000000000000}">
      <formula1>#REF!</formula1>
    </dataValidation>
    <dataValidation imeMode="on" allowBlank="1" showInputMessage="1" showErrorMessage="1" sqref="A72 A80:B80" xr:uid="{00000000-0002-0000-0100-000001000000}"/>
    <dataValidation type="list" allowBlank="1" sqref="L5" xr:uid="{00000000-0002-0000-0100-000002000000}">
      <formula1>#REF!</formula1>
    </dataValidation>
  </dataValidations>
  <printOptions horizontalCentered="1"/>
  <pageMargins left="0.59055118110236227" right="0.59055118110236227" top="0.39370078740157483" bottom="0.39370078740157483" header="0.51181102362204722" footer="0.19685039370078741"/>
  <pageSetup paperSize="9" scale="62" fitToHeight="0" orientation="portrait" cellComments="asDisplayed" r:id="rId1"/>
  <headerFooter alignWithMargins="0">
    <oddFooter>&amp;R&amp;P　／　&amp;N</oddFooter>
  </headerFooter>
  <rowBreaks count="1" manualBreakCount="1">
    <brk id="5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6"/>
  <sheetViews>
    <sheetView zoomScale="70" zoomScaleNormal="70" zoomScaleSheetLayoutView="10" workbookViewId="0">
      <selection activeCell="R16" sqref="R16"/>
    </sheetView>
  </sheetViews>
  <sheetFormatPr defaultRowHeight="13.5"/>
  <cols>
    <col min="1" max="2" width="8.625" customWidth="1"/>
    <col min="3" max="3" width="10.25" bestFit="1" customWidth="1"/>
    <col min="4" max="18" width="8.625" customWidth="1"/>
  </cols>
  <sheetData>
    <row r="1" spans="1:19" ht="17.25">
      <c r="A1" s="69" t="s">
        <v>91</v>
      </c>
      <c r="B1" s="8"/>
      <c r="C1" s="8"/>
      <c r="D1" s="8"/>
      <c r="E1" s="8"/>
      <c r="F1" s="8"/>
      <c r="G1" s="8"/>
      <c r="H1" s="8"/>
      <c r="I1" s="8"/>
      <c r="J1" s="8"/>
      <c r="K1" s="8"/>
      <c r="L1" s="8"/>
      <c r="M1" s="8"/>
      <c r="N1" s="8"/>
      <c r="O1" s="8"/>
      <c r="P1" s="8"/>
      <c r="Q1" s="8"/>
      <c r="R1" s="8"/>
    </row>
    <row r="2" spans="1:19" ht="17.25">
      <c r="A2" s="69" t="s">
        <v>99</v>
      </c>
      <c r="B2" s="8"/>
      <c r="C2" s="8"/>
      <c r="D2" s="8"/>
      <c r="E2" s="8"/>
      <c r="F2" s="8"/>
      <c r="G2" s="8"/>
      <c r="H2" s="8"/>
      <c r="I2" s="8"/>
      <c r="J2" s="8"/>
      <c r="K2" s="8"/>
      <c r="L2" s="8"/>
      <c r="M2" s="8"/>
      <c r="N2" s="8"/>
      <c r="O2" s="8"/>
      <c r="P2" s="8"/>
      <c r="Q2" s="8"/>
      <c r="R2" s="8"/>
    </row>
    <row r="3" spans="1:19" ht="17.25">
      <c r="A3" s="69" t="s">
        <v>198</v>
      </c>
      <c r="B3" s="8"/>
      <c r="C3" s="8"/>
      <c r="D3" s="8"/>
      <c r="E3" s="8"/>
      <c r="F3" s="8"/>
      <c r="G3" s="8"/>
      <c r="H3" s="8"/>
      <c r="I3" s="8"/>
      <c r="J3" s="8"/>
      <c r="K3" s="8"/>
      <c r="L3" s="8"/>
      <c r="M3" s="8"/>
      <c r="N3" s="8"/>
      <c r="O3" s="8"/>
      <c r="P3" s="8"/>
      <c r="Q3" s="8"/>
      <c r="R3" s="8"/>
    </row>
    <row r="4" spans="1:19">
      <c r="A4" s="8"/>
      <c r="B4" s="8"/>
      <c r="C4" s="8"/>
      <c r="D4" s="8"/>
      <c r="E4" s="8"/>
      <c r="F4" s="8"/>
      <c r="G4" s="8"/>
      <c r="H4" s="8"/>
      <c r="I4" s="8"/>
      <c r="J4" s="8"/>
      <c r="K4" s="8"/>
      <c r="L4" s="8"/>
      <c r="M4" s="8"/>
      <c r="N4" s="8"/>
      <c r="O4" s="8"/>
      <c r="P4" s="8"/>
      <c r="Q4" s="8"/>
      <c r="R4" s="8"/>
    </row>
    <row r="5" spans="1:19" ht="54">
      <c r="A5" s="51" t="s">
        <v>28</v>
      </c>
      <c r="B5" s="51" t="s">
        <v>29</v>
      </c>
      <c r="C5" s="9" t="s">
        <v>30</v>
      </c>
      <c r="D5" s="10" t="s">
        <v>151</v>
      </c>
      <c r="E5" s="11" t="s">
        <v>152</v>
      </c>
      <c r="F5" s="11" t="s">
        <v>153</v>
      </c>
      <c r="G5" s="10" t="s">
        <v>154</v>
      </c>
      <c r="H5" s="11" t="s">
        <v>155</v>
      </c>
      <c r="I5" s="11" t="s">
        <v>156</v>
      </c>
      <c r="J5" s="11" t="s">
        <v>157</v>
      </c>
      <c r="K5" s="11" t="s">
        <v>158</v>
      </c>
      <c r="L5" s="11" t="s">
        <v>159</v>
      </c>
      <c r="M5" s="11" t="s">
        <v>160</v>
      </c>
      <c r="N5" s="11" t="s">
        <v>161</v>
      </c>
      <c r="O5" s="11" t="s">
        <v>162</v>
      </c>
      <c r="P5" s="11" t="s">
        <v>163</v>
      </c>
      <c r="Q5" s="11" t="s">
        <v>195</v>
      </c>
      <c r="R5" s="9" t="s">
        <v>164</v>
      </c>
      <c r="S5" s="9" t="s">
        <v>165</v>
      </c>
    </row>
    <row r="6" spans="1:19" ht="21" customHeight="1">
      <c r="A6" s="191">
        <v>44244</v>
      </c>
      <c r="B6" s="12" t="s">
        <v>175</v>
      </c>
      <c r="C6" s="29" t="s">
        <v>89</v>
      </c>
      <c r="D6" s="60">
        <v>10</v>
      </c>
      <c r="E6" s="45"/>
      <c r="F6" s="18">
        <f>ROUNDDOWN(D6*E6,0)</f>
        <v>0</v>
      </c>
      <c r="G6" s="14">
        <v>40</v>
      </c>
      <c r="H6" s="176">
        <f>【参考】単価計算!$Q$9</f>
        <v>5264</v>
      </c>
      <c r="I6" s="176">
        <f>【参考】単価計算!$R$9</f>
        <v>5134</v>
      </c>
      <c r="J6" s="18">
        <f>ROUNDDOWN(G6*H6,0)</f>
        <v>210560</v>
      </c>
      <c r="K6" s="18">
        <f>ROUNDDOWN(G6*I6,0)</f>
        <v>205360</v>
      </c>
      <c r="L6" s="46"/>
      <c r="M6" s="45"/>
      <c r="N6" s="45"/>
      <c r="O6" s="18">
        <f t="shared" ref="O6:O8" si="0">SUM(L6:N6)</f>
        <v>0</v>
      </c>
      <c r="P6" s="61">
        <f t="shared" ref="P6:P8" si="1">SUM(F6,J6,O6)</f>
        <v>210560</v>
      </c>
      <c r="Q6" s="61">
        <f t="shared" ref="Q6:Q8" si="2">SUM(K6,O6)</f>
        <v>205360</v>
      </c>
      <c r="R6" s="175">
        <f>ROUNDDOWN(Q6*0.1,0)</f>
        <v>20536</v>
      </c>
      <c r="S6" s="57" t="s">
        <v>93</v>
      </c>
    </row>
    <row r="7" spans="1:19" ht="21" customHeight="1">
      <c r="A7" s="191">
        <v>44272</v>
      </c>
      <c r="B7" s="12" t="s">
        <v>176</v>
      </c>
      <c r="C7" s="29" t="s">
        <v>89</v>
      </c>
      <c r="D7" s="60">
        <v>10</v>
      </c>
      <c r="E7" s="45"/>
      <c r="F7" s="18">
        <f>ROUNDDOWN(D7*E7,0)</f>
        <v>0</v>
      </c>
      <c r="G7" s="14">
        <v>40</v>
      </c>
      <c r="H7" s="176">
        <f>【参考】単価計算!$Q$9</f>
        <v>5264</v>
      </c>
      <c r="I7" s="176">
        <f>【参考】単価計算!$R$9</f>
        <v>5134</v>
      </c>
      <c r="J7" s="18">
        <f>ROUNDDOWN(G7*H7,0)</f>
        <v>210560</v>
      </c>
      <c r="K7" s="18">
        <f>ROUNDDOWN(G7*I7,0)</f>
        <v>205360</v>
      </c>
      <c r="L7" s="46"/>
      <c r="M7" s="45"/>
      <c r="N7" s="45"/>
      <c r="O7" s="18">
        <f t="shared" si="0"/>
        <v>0</v>
      </c>
      <c r="P7" s="61">
        <f t="shared" si="1"/>
        <v>210560</v>
      </c>
      <c r="Q7" s="61">
        <f t="shared" si="2"/>
        <v>205360</v>
      </c>
      <c r="R7" s="175">
        <f t="shared" ref="R7:R8" si="3">ROUNDDOWN(Q7*0.1,0)</f>
        <v>20536</v>
      </c>
      <c r="S7" s="57" t="s">
        <v>93</v>
      </c>
    </row>
    <row r="8" spans="1:19" ht="21" customHeight="1">
      <c r="A8" s="191">
        <v>44303</v>
      </c>
      <c r="B8" s="12" t="s">
        <v>177</v>
      </c>
      <c r="C8" s="29" t="s">
        <v>89</v>
      </c>
      <c r="D8" s="60">
        <v>10</v>
      </c>
      <c r="E8" s="45"/>
      <c r="F8" s="18">
        <f>ROUNDDOWN(D8*E8,0)</f>
        <v>0</v>
      </c>
      <c r="G8" s="14">
        <v>40</v>
      </c>
      <c r="H8" s="176">
        <f>【参考】単価計算!$Q$9</f>
        <v>5264</v>
      </c>
      <c r="I8" s="176">
        <f>【参考】単価計算!$R$9</f>
        <v>5134</v>
      </c>
      <c r="J8" s="18">
        <f>ROUNDDOWN(G8*H8,0)</f>
        <v>210560</v>
      </c>
      <c r="K8" s="18">
        <f>ROUNDDOWN(G8*I8,0)</f>
        <v>205360</v>
      </c>
      <c r="L8" s="46"/>
      <c r="M8" s="45"/>
      <c r="N8" s="45"/>
      <c r="O8" s="18">
        <f t="shared" si="0"/>
        <v>0</v>
      </c>
      <c r="P8" s="61">
        <f t="shared" si="1"/>
        <v>210560</v>
      </c>
      <c r="Q8" s="61">
        <f t="shared" si="2"/>
        <v>205360</v>
      </c>
      <c r="R8" s="175">
        <f t="shared" si="3"/>
        <v>20536</v>
      </c>
      <c r="S8" s="57" t="s">
        <v>93</v>
      </c>
    </row>
    <row r="9" spans="1:19" ht="21" customHeight="1">
      <c r="A9" s="56" t="s">
        <v>62</v>
      </c>
      <c r="B9" s="19"/>
      <c r="C9" s="58"/>
      <c r="D9" s="17"/>
      <c r="E9" s="18"/>
      <c r="F9" s="18">
        <f>SUBTOTAL(9,F6:F8)</f>
        <v>0</v>
      </c>
      <c r="G9" s="17"/>
      <c r="H9" s="18"/>
      <c r="I9" s="18"/>
      <c r="J9" s="18">
        <f t="shared" ref="J9:R9" si="4">SUBTOTAL(9,J6:J8)</f>
        <v>631680</v>
      </c>
      <c r="K9" s="18">
        <f t="shared" si="4"/>
        <v>616080</v>
      </c>
      <c r="L9" s="18">
        <f t="shared" si="4"/>
        <v>0</v>
      </c>
      <c r="M9" s="18">
        <f t="shared" si="4"/>
        <v>0</v>
      </c>
      <c r="N9" s="18">
        <f t="shared" si="4"/>
        <v>0</v>
      </c>
      <c r="O9" s="18">
        <f t="shared" si="4"/>
        <v>0</v>
      </c>
      <c r="P9" s="62">
        <f t="shared" si="4"/>
        <v>631680</v>
      </c>
      <c r="Q9" s="62">
        <f t="shared" si="4"/>
        <v>616080</v>
      </c>
      <c r="R9" s="18">
        <f t="shared" si="4"/>
        <v>61608</v>
      </c>
      <c r="S9" s="59"/>
    </row>
    <row r="10" spans="1:19" ht="21" customHeight="1">
      <c r="A10" s="191">
        <v>43968</v>
      </c>
      <c r="B10" s="12" t="s">
        <v>166</v>
      </c>
      <c r="C10" s="29" t="s">
        <v>81</v>
      </c>
      <c r="D10" s="60">
        <v>10</v>
      </c>
      <c r="E10" s="45">
        <v>108</v>
      </c>
      <c r="F10" s="18">
        <f t="shared" ref="F10:F22" si="5">ROUNDDOWN(D10*E10,0)</f>
        <v>1080</v>
      </c>
      <c r="G10" s="14">
        <v>77.5</v>
      </c>
      <c r="H10" s="15">
        <v>1000</v>
      </c>
      <c r="I10" s="15">
        <v>1000</v>
      </c>
      <c r="J10" s="18">
        <f t="shared" ref="J10:J22" si="6">ROUNDDOWN(G10*H10,0)</f>
        <v>77500</v>
      </c>
      <c r="K10" s="18">
        <f t="shared" ref="K10:K22" si="7">ROUNDDOWN(G10*I10,0)</f>
        <v>77500</v>
      </c>
      <c r="L10" s="46">
        <v>1000</v>
      </c>
      <c r="M10" s="46">
        <v>1000</v>
      </c>
      <c r="N10" s="46">
        <v>1000</v>
      </c>
      <c r="O10" s="18">
        <f>SUM(L10:N10)</f>
        <v>3000</v>
      </c>
      <c r="P10" s="61">
        <f t="shared" ref="P10:P22" si="8">SUM(F10,J10,O10)</f>
        <v>81580</v>
      </c>
      <c r="Q10" s="61">
        <f t="shared" ref="Q10:Q22" si="9">SUM(K10,O10)</f>
        <v>80500</v>
      </c>
      <c r="R10" s="175">
        <f t="shared" ref="R10:R22" si="10">ROUNDDOWN(Q10*0.1,0)</f>
        <v>8050</v>
      </c>
      <c r="S10" s="57"/>
    </row>
    <row r="11" spans="1:19" ht="21" customHeight="1">
      <c r="A11" s="191">
        <v>43999</v>
      </c>
      <c r="B11" s="12" t="s">
        <v>167</v>
      </c>
      <c r="C11" s="29" t="s">
        <v>81</v>
      </c>
      <c r="D11" s="14">
        <v>20</v>
      </c>
      <c r="E11" s="45">
        <v>108</v>
      </c>
      <c r="F11" s="18">
        <f t="shared" si="5"/>
        <v>2160</v>
      </c>
      <c r="G11" s="14">
        <v>155</v>
      </c>
      <c r="H11" s="15">
        <v>1000</v>
      </c>
      <c r="I11" s="15">
        <v>1000</v>
      </c>
      <c r="J11" s="18">
        <f t="shared" si="6"/>
        <v>155000</v>
      </c>
      <c r="K11" s="18">
        <f t="shared" si="7"/>
        <v>155000</v>
      </c>
      <c r="L11" s="46">
        <v>2000</v>
      </c>
      <c r="M11" s="46">
        <v>1000</v>
      </c>
      <c r="N11" s="46">
        <v>1000</v>
      </c>
      <c r="O11" s="18">
        <f t="shared" ref="O11:O18" si="11">SUM(L11:N11)</f>
        <v>4000</v>
      </c>
      <c r="P11" s="61">
        <f t="shared" si="8"/>
        <v>161160</v>
      </c>
      <c r="Q11" s="61">
        <f t="shared" si="9"/>
        <v>159000</v>
      </c>
      <c r="R11" s="175">
        <f t="shared" si="10"/>
        <v>15900</v>
      </c>
      <c r="S11" s="57"/>
    </row>
    <row r="12" spans="1:19" ht="21" customHeight="1">
      <c r="A12" s="191">
        <v>44029</v>
      </c>
      <c r="B12" s="12" t="s">
        <v>168</v>
      </c>
      <c r="C12" s="29" t="s">
        <v>81</v>
      </c>
      <c r="D12" s="14">
        <v>10</v>
      </c>
      <c r="E12" s="45">
        <v>108</v>
      </c>
      <c r="F12" s="18">
        <f t="shared" si="5"/>
        <v>1080</v>
      </c>
      <c r="G12" s="14">
        <v>77.5</v>
      </c>
      <c r="H12" s="15">
        <v>1000</v>
      </c>
      <c r="I12" s="15">
        <v>1000</v>
      </c>
      <c r="J12" s="18">
        <f t="shared" si="6"/>
        <v>77500</v>
      </c>
      <c r="K12" s="18">
        <f t="shared" si="7"/>
        <v>77500</v>
      </c>
      <c r="L12" s="46">
        <v>1000</v>
      </c>
      <c r="M12" s="46">
        <v>1000</v>
      </c>
      <c r="N12" s="46">
        <v>1000</v>
      </c>
      <c r="O12" s="18">
        <f t="shared" si="11"/>
        <v>3000</v>
      </c>
      <c r="P12" s="61">
        <f t="shared" si="8"/>
        <v>81580</v>
      </c>
      <c r="Q12" s="61">
        <f t="shared" si="9"/>
        <v>80500</v>
      </c>
      <c r="R12" s="175">
        <f t="shared" si="10"/>
        <v>8050</v>
      </c>
      <c r="S12" s="57"/>
    </row>
    <row r="13" spans="1:19" ht="21" customHeight="1">
      <c r="A13" s="191">
        <v>44059</v>
      </c>
      <c r="B13" s="12" t="s">
        <v>169</v>
      </c>
      <c r="C13" s="29" t="s">
        <v>81</v>
      </c>
      <c r="D13" s="14">
        <v>10</v>
      </c>
      <c r="E13" s="45">
        <v>108</v>
      </c>
      <c r="F13" s="18">
        <f t="shared" si="5"/>
        <v>1080</v>
      </c>
      <c r="G13" s="14">
        <v>77.5</v>
      </c>
      <c r="H13" s="15">
        <v>1000</v>
      </c>
      <c r="I13" s="15">
        <v>1000</v>
      </c>
      <c r="J13" s="18">
        <f t="shared" si="6"/>
        <v>77500</v>
      </c>
      <c r="K13" s="18">
        <f t="shared" si="7"/>
        <v>77500</v>
      </c>
      <c r="L13" s="46">
        <v>1000</v>
      </c>
      <c r="M13" s="46">
        <v>1000</v>
      </c>
      <c r="N13" s="46">
        <v>1000</v>
      </c>
      <c r="O13" s="18">
        <f t="shared" si="11"/>
        <v>3000</v>
      </c>
      <c r="P13" s="61">
        <f t="shared" si="8"/>
        <v>81580</v>
      </c>
      <c r="Q13" s="61">
        <f t="shared" si="9"/>
        <v>80500</v>
      </c>
      <c r="R13" s="175">
        <f t="shared" si="10"/>
        <v>8050</v>
      </c>
      <c r="S13" s="57"/>
    </row>
    <row r="14" spans="1:19" ht="21" customHeight="1">
      <c r="A14" s="191">
        <v>44091</v>
      </c>
      <c r="B14" s="12" t="s">
        <v>170</v>
      </c>
      <c r="C14" s="29" t="s">
        <v>81</v>
      </c>
      <c r="D14" s="14">
        <v>10</v>
      </c>
      <c r="E14" s="45">
        <v>108</v>
      </c>
      <c r="F14" s="18">
        <f t="shared" si="5"/>
        <v>1080</v>
      </c>
      <c r="G14" s="14">
        <v>77.5</v>
      </c>
      <c r="H14" s="15">
        <v>1000</v>
      </c>
      <c r="I14" s="15">
        <v>1000</v>
      </c>
      <c r="J14" s="18">
        <f t="shared" si="6"/>
        <v>77500</v>
      </c>
      <c r="K14" s="18">
        <f t="shared" si="7"/>
        <v>77500</v>
      </c>
      <c r="L14" s="46">
        <v>1000</v>
      </c>
      <c r="M14" s="46">
        <v>1000</v>
      </c>
      <c r="N14" s="46">
        <v>1000</v>
      </c>
      <c r="O14" s="18">
        <f t="shared" si="11"/>
        <v>3000</v>
      </c>
      <c r="P14" s="61">
        <f t="shared" si="8"/>
        <v>81580</v>
      </c>
      <c r="Q14" s="61">
        <f t="shared" si="9"/>
        <v>80500</v>
      </c>
      <c r="R14" s="175">
        <f t="shared" si="10"/>
        <v>8050</v>
      </c>
      <c r="S14" s="57"/>
    </row>
    <row r="15" spans="1:19" ht="21" customHeight="1">
      <c r="A15" s="191">
        <v>44121</v>
      </c>
      <c r="B15" s="12" t="s">
        <v>171</v>
      </c>
      <c r="C15" s="29" t="s">
        <v>81</v>
      </c>
      <c r="D15" s="14">
        <v>10</v>
      </c>
      <c r="E15" s="45">
        <v>108</v>
      </c>
      <c r="F15" s="18">
        <f t="shared" si="5"/>
        <v>1080</v>
      </c>
      <c r="G15" s="14">
        <v>77.5</v>
      </c>
      <c r="H15" s="15">
        <v>1000</v>
      </c>
      <c r="I15" s="15">
        <v>1000</v>
      </c>
      <c r="J15" s="18">
        <f t="shared" si="6"/>
        <v>77500</v>
      </c>
      <c r="K15" s="18">
        <f t="shared" si="7"/>
        <v>77500</v>
      </c>
      <c r="L15" s="46">
        <v>1000</v>
      </c>
      <c r="M15" s="46">
        <v>1000</v>
      </c>
      <c r="N15" s="46">
        <v>1000</v>
      </c>
      <c r="O15" s="18">
        <f t="shared" si="11"/>
        <v>3000</v>
      </c>
      <c r="P15" s="61">
        <f t="shared" si="8"/>
        <v>81580</v>
      </c>
      <c r="Q15" s="61">
        <f t="shared" si="9"/>
        <v>80500</v>
      </c>
      <c r="R15" s="175">
        <f t="shared" si="10"/>
        <v>8050</v>
      </c>
      <c r="S15" s="57"/>
    </row>
    <row r="16" spans="1:19" ht="21" customHeight="1">
      <c r="A16" s="191">
        <v>44152</v>
      </c>
      <c r="B16" s="12" t="s">
        <v>172</v>
      </c>
      <c r="C16" s="29" t="s">
        <v>81</v>
      </c>
      <c r="D16" s="14">
        <v>10</v>
      </c>
      <c r="E16" s="45">
        <v>110</v>
      </c>
      <c r="F16" s="18">
        <f t="shared" si="5"/>
        <v>1100</v>
      </c>
      <c r="G16" s="14">
        <v>77.5</v>
      </c>
      <c r="H16" s="15">
        <v>1000</v>
      </c>
      <c r="I16" s="15">
        <v>1000</v>
      </c>
      <c r="J16" s="18">
        <f t="shared" si="6"/>
        <v>77500</v>
      </c>
      <c r="K16" s="18">
        <f t="shared" si="7"/>
        <v>77500</v>
      </c>
      <c r="L16" s="46">
        <v>1000</v>
      </c>
      <c r="M16" s="46">
        <v>1000</v>
      </c>
      <c r="N16" s="46">
        <v>1000</v>
      </c>
      <c r="O16" s="18">
        <f t="shared" si="11"/>
        <v>3000</v>
      </c>
      <c r="P16" s="61">
        <f t="shared" si="8"/>
        <v>81600</v>
      </c>
      <c r="Q16" s="61">
        <f t="shared" si="9"/>
        <v>80500</v>
      </c>
      <c r="R16" s="175">
        <f t="shared" si="10"/>
        <v>8050</v>
      </c>
      <c r="S16" s="57"/>
    </row>
    <row r="17" spans="1:19" ht="21" customHeight="1">
      <c r="A17" s="191">
        <v>44181</v>
      </c>
      <c r="B17" s="12" t="s">
        <v>173</v>
      </c>
      <c r="C17" s="29" t="s">
        <v>81</v>
      </c>
      <c r="D17" s="14">
        <v>20</v>
      </c>
      <c r="E17" s="45">
        <v>110</v>
      </c>
      <c r="F17" s="18">
        <f t="shared" si="5"/>
        <v>2200</v>
      </c>
      <c r="G17" s="14">
        <v>155</v>
      </c>
      <c r="H17" s="15">
        <v>1000</v>
      </c>
      <c r="I17" s="15">
        <v>1000</v>
      </c>
      <c r="J17" s="18">
        <f t="shared" si="6"/>
        <v>155000</v>
      </c>
      <c r="K17" s="18">
        <f t="shared" si="7"/>
        <v>155000</v>
      </c>
      <c r="L17" s="46">
        <v>2000</v>
      </c>
      <c r="M17" s="46">
        <v>1000</v>
      </c>
      <c r="N17" s="46">
        <v>1000</v>
      </c>
      <c r="O17" s="18">
        <f t="shared" si="11"/>
        <v>4000</v>
      </c>
      <c r="P17" s="61">
        <f t="shared" si="8"/>
        <v>161200</v>
      </c>
      <c r="Q17" s="61">
        <f t="shared" si="9"/>
        <v>159000</v>
      </c>
      <c r="R17" s="175">
        <f t="shared" si="10"/>
        <v>15900</v>
      </c>
      <c r="S17" s="57"/>
    </row>
    <row r="18" spans="1:19" ht="21" customHeight="1">
      <c r="A18" s="191">
        <v>44213</v>
      </c>
      <c r="B18" s="12" t="s">
        <v>174</v>
      </c>
      <c r="C18" s="29" t="s">
        <v>81</v>
      </c>
      <c r="D18" s="14">
        <v>10</v>
      </c>
      <c r="E18" s="45">
        <v>110</v>
      </c>
      <c r="F18" s="18">
        <f t="shared" si="5"/>
        <v>1100</v>
      </c>
      <c r="G18" s="14">
        <v>77.5</v>
      </c>
      <c r="H18" s="15">
        <v>1000</v>
      </c>
      <c r="I18" s="15">
        <v>1000</v>
      </c>
      <c r="J18" s="18">
        <f t="shared" si="6"/>
        <v>77500</v>
      </c>
      <c r="K18" s="18">
        <f t="shared" si="7"/>
        <v>77500</v>
      </c>
      <c r="L18" s="46">
        <v>1000</v>
      </c>
      <c r="M18" s="46">
        <v>1000</v>
      </c>
      <c r="N18" s="46">
        <v>1000</v>
      </c>
      <c r="O18" s="18">
        <f t="shared" si="11"/>
        <v>3000</v>
      </c>
      <c r="P18" s="61">
        <f t="shared" si="8"/>
        <v>81600</v>
      </c>
      <c r="Q18" s="61">
        <f t="shared" si="9"/>
        <v>80500</v>
      </c>
      <c r="R18" s="175">
        <f t="shared" si="10"/>
        <v>8050</v>
      </c>
      <c r="S18" s="57"/>
    </row>
    <row r="19" spans="1:19" ht="21" customHeight="1">
      <c r="A19" s="191">
        <v>44244</v>
      </c>
      <c r="B19" s="12" t="s">
        <v>175</v>
      </c>
      <c r="C19" s="29" t="s">
        <v>81</v>
      </c>
      <c r="D19" s="14">
        <v>10</v>
      </c>
      <c r="E19" s="45">
        <v>110</v>
      </c>
      <c r="F19" s="18">
        <f t="shared" si="5"/>
        <v>1100</v>
      </c>
      <c r="G19" s="14">
        <v>77.5</v>
      </c>
      <c r="H19" s="15">
        <v>1000</v>
      </c>
      <c r="I19" s="15">
        <v>1000</v>
      </c>
      <c r="J19" s="18">
        <f t="shared" si="6"/>
        <v>77500</v>
      </c>
      <c r="K19" s="18">
        <f t="shared" si="7"/>
        <v>77500</v>
      </c>
      <c r="L19" s="46">
        <v>1000</v>
      </c>
      <c r="M19" s="46">
        <v>1000</v>
      </c>
      <c r="N19" s="46">
        <v>1000</v>
      </c>
      <c r="O19" s="18">
        <f>SUM(L19:N19)</f>
        <v>3000</v>
      </c>
      <c r="P19" s="61">
        <f t="shared" si="8"/>
        <v>81600</v>
      </c>
      <c r="Q19" s="61">
        <f t="shared" si="9"/>
        <v>80500</v>
      </c>
      <c r="R19" s="175">
        <f t="shared" si="10"/>
        <v>8050</v>
      </c>
      <c r="S19" s="57"/>
    </row>
    <row r="20" spans="1:19" ht="21" customHeight="1">
      <c r="A20" s="191">
        <v>44272</v>
      </c>
      <c r="B20" s="12" t="s">
        <v>176</v>
      </c>
      <c r="C20" s="29" t="s">
        <v>81</v>
      </c>
      <c r="D20" s="14">
        <v>10</v>
      </c>
      <c r="E20" s="45">
        <v>110</v>
      </c>
      <c r="F20" s="18">
        <f t="shared" si="5"/>
        <v>1100</v>
      </c>
      <c r="G20" s="14">
        <v>77.5</v>
      </c>
      <c r="H20" s="15">
        <v>1000</v>
      </c>
      <c r="I20" s="15">
        <v>1000</v>
      </c>
      <c r="J20" s="18">
        <f t="shared" si="6"/>
        <v>77500</v>
      </c>
      <c r="K20" s="18">
        <f t="shared" si="7"/>
        <v>77500</v>
      </c>
      <c r="L20" s="46">
        <v>1000</v>
      </c>
      <c r="M20" s="46">
        <v>1000</v>
      </c>
      <c r="N20" s="46">
        <v>1000</v>
      </c>
      <c r="O20" s="18">
        <f>SUM(L20:N20)</f>
        <v>3000</v>
      </c>
      <c r="P20" s="61">
        <f t="shared" si="8"/>
        <v>81600</v>
      </c>
      <c r="Q20" s="61">
        <f t="shared" si="9"/>
        <v>80500</v>
      </c>
      <c r="R20" s="175">
        <f t="shared" si="10"/>
        <v>8050</v>
      </c>
      <c r="S20" s="57"/>
    </row>
    <row r="21" spans="1:19" ht="21" customHeight="1">
      <c r="A21" s="191">
        <v>44303</v>
      </c>
      <c r="B21" s="12" t="s">
        <v>177</v>
      </c>
      <c r="C21" s="29" t="s">
        <v>81</v>
      </c>
      <c r="D21" s="14">
        <v>10</v>
      </c>
      <c r="E21" s="45">
        <v>110</v>
      </c>
      <c r="F21" s="18">
        <f t="shared" si="5"/>
        <v>1100</v>
      </c>
      <c r="G21" s="14">
        <v>77.5</v>
      </c>
      <c r="H21" s="15">
        <v>1000</v>
      </c>
      <c r="I21" s="15">
        <v>1000</v>
      </c>
      <c r="J21" s="18">
        <f t="shared" si="6"/>
        <v>77500</v>
      </c>
      <c r="K21" s="18">
        <f t="shared" si="7"/>
        <v>77500</v>
      </c>
      <c r="L21" s="46">
        <v>1000</v>
      </c>
      <c r="M21" s="46">
        <v>1000</v>
      </c>
      <c r="N21" s="46">
        <v>1000</v>
      </c>
      <c r="O21" s="18">
        <f>SUM(L21:N21)</f>
        <v>3000</v>
      </c>
      <c r="P21" s="61">
        <f t="shared" si="8"/>
        <v>81600</v>
      </c>
      <c r="Q21" s="61">
        <f t="shared" si="9"/>
        <v>80500</v>
      </c>
      <c r="R21" s="175">
        <f t="shared" si="10"/>
        <v>8050</v>
      </c>
      <c r="S21" s="57"/>
    </row>
    <row r="22" spans="1:19" ht="21" customHeight="1">
      <c r="A22" s="30" t="s">
        <v>90</v>
      </c>
      <c r="B22" s="12" t="s">
        <v>92</v>
      </c>
      <c r="C22" s="29" t="s">
        <v>83</v>
      </c>
      <c r="D22" s="60"/>
      <c r="E22" s="45"/>
      <c r="F22" s="18">
        <f t="shared" si="5"/>
        <v>0</v>
      </c>
      <c r="G22" s="14">
        <v>50</v>
      </c>
      <c r="H22" s="15">
        <f>【参考】単価計算!$Q$10</f>
        <v>1950</v>
      </c>
      <c r="I22" s="15">
        <f>【参考】単価計算!$R$10</f>
        <v>1918</v>
      </c>
      <c r="J22" s="18">
        <f t="shared" si="6"/>
        <v>97500</v>
      </c>
      <c r="K22" s="18">
        <f t="shared" si="7"/>
        <v>95900</v>
      </c>
      <c r="L22" s="46"/>
      <c r="M22" s="45"/>
      <c r="N22" s="45"/>
      <c r="O22" s="18">
        <f t="shared" ref="O22" si="12">SUM(L22:N22)</f>
        <v>0</v>
      </c>
      <c r="P22" s="61">
        <f t="shared" si="8"/>
        <v>97500</v>
      </c>
      <c r="Q22" s="61">
        <f t="shared" si="9"/>
        <v>95900</v>
      </c>
      <c r="R22" s="175">
        <f t="shared" si="10"/>
        <v>9590</v>
      </c>
      <c r="S22" s="57" t="s">
        <v>93</v>
      </c>
    </row>
    <row r="23" spans="1:19" ht="21" customHeight="1">
      <c r="A23" s="56" t="s">
        <v>36</v>
      </c>
      <c r="B23" s="19"/>
      <c r="C23" s="58"/>
      <c r="D23" s="17"/>
      <c r="E23" s="18"/>
      <c r="F23" s="18">
        <f>SUBTOTAL(9,F10:F22)</f>
        <v>15260</v>
      </c>
      <c r="G23" s="17"/>
      <c r="H23" s="18"/>
      <c r="I23" s="18"/>
      <c r="J23" s="18">
        <f>SUBTOTAL(9,J10:J22)</f>
        <v>1182500</v>
      </c>
      <c r="K23" s="18">
        <f t="shared" ref="K23:P23" si="13">SUBTOTAL(9,K10:K22)</f>
        <v>1180900</v>
      </c>
      <c r="L23" s="18">
        <f t="shared" si="13"/>
        <v>14000</v>
      </c>
      <c r="M23" s="18">
        <f t="shared" si="13"/>
        <v>12000</v>
      </c>
      <c r="N23" s="18">
        <f t="shared" si="13"/>
        <v>12000</v>
      </c>
      <c r="O23" s="18">
        <f t="shared" si="13"/>
        <v>38000</v>
      </c>
      <c r="P23" s="62">
        <f t="shared" si="13"/>
        <v>1235760</v>
      </c>
      <c r="Q23" s="62">
        <f>SUBTOTAL(9,Q10:Q22)</f>
        <v>1218900</v>
      </c>
      <c r="R23" s="18">
        <f>SUBTOTAL(9,R10:R22)</f>
        <v>121890</v>
      </c>
      <c r="S23" s="59"/>
    </row>
    <row r="24" spans="1:19" ht="21" customHeight="1">
      <c r="A24" s="67" t="s">
        <v>94</v>
      </c>
      <c r="B24" s="63"/>
      <c r="C24" s="64"/>
      <c r="D24" s="65"/>
      <c r="E24" s="62"/>
      <c r="F24" s="62">
        <f>SUBTOTAL(9,F6:F23)</f>
        <v>15260</v>
      </c>
      <c r="G24" s="65"/>
      <c r="H24" s="62"/>
      <c r="I24" s="62"/>
      <c r="J24" s="62">
        <f t="shared" ref="J24:R24" si="14">SUBTOTAL(9,J6:J23)</f>
        <v>1814180</v>
      </c>
      <c r="K24" s="62">
        <f t="shared" si="14"/>
        <v>1796980</v>
      </c>
      <c r="L24" s="62">
        <f t="shared" si="14"/>
        <v>14000</v>
      </c>
      <c r="M24" s="62">
        <f t="shared" si="14"/>
        <v>12000</v>
      </c>
      <c r="N24" s="62">
        <f t="shared" si="14"/>
        <v>12000</v>
      </c>
      <c r="O24" s="62">
        <f t="shared" si="14"/>
        <v>38000</v>
      </c>
      <c r="P24" s="62">
        <f t="shared" si="14"/>
        <v>1867440</v>
      </c>
      <c r="Q24" s="62">
        <f t="shared" si="14"/>
        <v>1834980</v>
      </c>
      <c r="R24" s="62">
        <f t="shared" si="14"/>
        <v>183498</v>
      </c>
      <c r="S24" s="66"/>
    </row>
    <row r="26" spans="1:19">
      <c r="A26" t="s">
        <v>82</v>
      </c>
    </row>
  </sheetData>
  <protectedRanges>
    <protectedRange sqref="B23:E23 F10:F21 J10:K21 B9:E9 S9 S10:S21 G9:I9 G23:I23 O10:O21 S23" name="範囲2_6"/>
    <protectedRange sqref="C10:C21" name="範囲2_1_3_1"/>
    <protectedRange sqref="A9" name="範囲2_2_1"/>
    <protectedRange sqref="A23" name="範囲2_3_1"/>
    <protectedRange sqref="F9" name="範囲2_5_1"/>
    <protectedRange sqref="J9:K9" name="範囲2_7_1"/>
    <protectedRange sqref="L9:O9" name="範囲2_8_1"/>
    <protectedRange sqref="F23 J23:O23" name="範囲2_9_1"/>
    <protectedRange sqref="B10:B21" name="範囲2_1_1_1_1"/>
    <protectedRange sqref="D10:D21" name="範囲2_6_1"/>
    <protectedRange sqref="E10:E21" name="範囲2_14"/>
    <protectedRange sqref="H10:I21" name="範囲2_15"/>
    <protectedRange sqref="G11" name="範囲2_13_1_1"/>
    <protectedRange sqref="G10 G12:G21" name="範囲2_1_4_1"/>
    <protectedRange sqref="L10:N21" name="範囲2_16"/>
    <protectedRange sqref="D22:O22 S22" name="範囲2_17"/>
    <protectedRange sqref="A22" name="範囲2_1_6"/>
    <protectedRange sqref="B22" name="範囲2_1_1_2"/>
    <protectedRange sqref="C22" name="範囲2_1_3_2"/>
    <protectedRange sqref="P9:Q9" name="範囲2_9"/>
    <protectedRange sqref="R9" name="範囲2_8_2"/>
    <protectedRange sqref="P10:Q22" name="範囲2_2"/>
    <protectedRange sqref="R10:R22" name="範囲2_17_2"/>
    <protectedRange sqref="P23:Q23" name="範囲2_8_3"/>
    <protectedRange sqref="R23" name="範囲2_8_2_2"/>
    <protectedRange sqref="D6:S8" name="範囲2_5"/>
    <protectedRange sqref="B6:B8" name="範囲2_1_1_1_3"/>
    <protectedRange sqref="C6:C8" name="範囲2_1_2_1_2"/>
    <protectedRange sqref="A6:A8" name="範囲2_1_5"/>
    <protectedRange sqref="A10:A21" name="範囲2_1_5_2"/>
  </protectedRanges>
  <phoneticPr fontId="2"/>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6"/>
  <sheetViews>
    <sheetView zoomScale="70" zoomScaleNormal="70" zoomScaleSheetLayoutView="85" workbookViewId="0">
      <selection activeCell="C11" sqref="C11"/>
    </sheetView>
  </sheetViews>
  <sheetFormatPr defaultRowHeight="13.5"/>
  <cols>
    <col min="1" max="1" width="11.5" customWidth="1"/>
    <col min="2" max="2" width="11.75" customWidth="1"/>
    <col min="3" max="3" width="11" bestFit="1" customWidth="1"/>
    <col min="4" max="8" width="9.25" customWidth="1"/>
    <col min="9" max="12" width="10.625" customWidth="1"/>
    <col min="13" max="14" width="11.5" customWidth="1"/>
    <col min="15" max="15" width="12.125" customWidth="1"/>
  </cols>
  <sheetData>
    <row r="1" spans="1:18" ht="18.75">
      <c r="A1" s="48" t="s">
        <v>98</v>
      </c>
      <c r="B1" s="8"/>
      <c r="C1" s="8"/>
      <c r="D1" s="8"/>
      <c r="E1" s="8"/>
      <c r="F1" s="8"/>
      <c r="G1" s="8"/>
      <c r="H1" s="8"/>
      <c r="I1" s="8"/>
      <c r="J1" s="8"/>
      <c r="K1" s="8"/>
      <c r="L1" s="8"/>
      <c r="M1" s="8"/>
      <c r="N1" s="8"/>
      <c r="O1" s="8"/>
      <c r="P1" s="8"/>
      <c r="Q1" s="8"/>
      <c r="R1" s="8"/>
    </row>
    <row r="2" spans="1:18" ht="18.75">
      <c r="A2" s="48" t="s">
        <v>99</v>
      </c>
      <c r="B2" s="8"/>
      <c r="C2" s="8"/>
      <c r="D2" s="8"/>
      <c r="E2" s="8"/>
      <c r="F2" s="8"/>
      <c r="G2" s="8"/>
      <c r="H2" s="8"/>
      <c r="I2" s="8"/>
      <c r="J2" s="8"/>
      <c r="K2" s="8"/>
      <c r="L2" s="8"/>
      <c r="M2" s="8"/>
      <c r="N2" s="8"/>
      <c r="O2" s="8"/>
      <c r="P2" s="8"/>
      <c r="Q2" s="8"/>
      <c r="R2" s="8"/>
    </row>
    <row r="3" spans="1:18" ht="18.75">
      <c r="A3" s="48" t="s">
        <v>97</v>
      </c>
      <c r="B3" s="8"/>
      <c r="C3" s="8"/>
      <c r="D3" s="8"/>
      <c r="E3" s="8"/>
      <c r="F3" s="8"/>
      <c r="G3" s="8"/>
      <c r="H3" s="8"/>
      <c r="I3" s="8"/>
      <c r="J3" s="8"/>
      <c r="K3" s="8"/>
      <c r="L3" s="8"/>
      <c r="M3" s="8"/>
      <c r="N3" s="8"/>
      <c r="O3" s="8"/>
      <c r="P3" s="8"/>
      <c r="Q3" s="8"/>
      <c r="R3" s="8"/>
    </row>
    <row r="4" spans="1:18">
      <c r="A4" s="8"/>
      <c r="B4" s="8"/>
      <c r="C4" s="8"/>
      <c r="D4" s="8"/>
      <c r="E4" s="8"/>
      <c r="F4" s="8"/>
      <c r="G4" s="8"/>
      <c r="H4" s="8"/>
      <c r="I4" s="8"/>
      <c r="J4" s="8"/>
      <c r="K4" s="8"/>
      <c r="L4" s="8"/>
      <c r="M4" s="8"/>
      <c r="N4" s="8"/>
      <c r="O4" s="8"/>
      <c r="P4" s="8"/>
      <c r="Q4" s="8"/>
      <c r="R4" s="8"/>
    </row>
    <row r="5" spans="1:18" ht="55.5" customHeight="1">
      <c r="A5" s="49" t="s">
        <v>69</v>
      </c>
      <c r="B5" s="258" t="s">
        <v>145</v>
      </c>
      <c r="C5" s="259"/>
      <c r="D5" s="259"/>
      <c r="E5" s="259"/>
      <c r="F5" s="259"/>
      <c r="G5" s="259"/>
      <c r="H5" s="259"/>
      <c r="I5" s="259"/>
      <c r="J5" s="259"/>
      <c r="K5" s="259"/>
      <c r="L5" s="260"/>
      <c r="M5" s="50"/>
      <c r="N5" s="50"/>
      <c r="O5" s="50"/>
      <c r="P5" s="50"/>
      <c r="Q5" s="50"/>
      <c r="R5" s="50"/>
    </row>
    <row r="6" spans="1:18">
      <c r="A6" s="8"/>
      <c r="B6" s="8"/>
      <c r="C6" s="8"/>
      <c r="D6" s="8"/>
      <c r="E6" s="8"/>
      <c r="F6" s="8"/>
      <c r="G6" s="8"/>
      <c r="H6" s="8"/>
      <c r="I6" s="8"/>
      <c r="J6" s="8"/>
      <c r="K6" s="8"/>
      <c r="L6" s="8"/>
      <c r="M6" s="8"/>
      <c r="N6" s="8"/>
      <c r="O6" s="8"/>
      <c r="P6" s="8"/>
      <c r="Q6" s="8"/>
      <c r="R6" s="8"/>
    </row>
    <row r="7" spans="1:18" ht="14.25" thickBot="1">
      <c r="A7" s="8" t="s">
        <v>63</v>
      </c>
      <c r="B7" s="8"/>
      <c r="C7" s="8"/>
      <c r="D7" s="8"/>
      <c r="E7" s="8"/>
      <c r="F7" s="8"/>
      <c r="G7" s="8"/>
      <c r="H7" s="8"/>
      <c r="I7" s="8"/>
      <c r="J7" s="8"/>
      <c r="K7" s="8"/>
      <c r="L7" s="8"/>
      <c r="M7" s="8"/>
      <c r="N7" s="8"/>
      <c r="O7" s="8"/>
      <c r="P7" s="8"/>
      <c r="Q7" s="8"/>
      <c r="R7" s="8"/>
    </row>
    <row r="8" spans="1:18" ht="51" customHeight="1" thickTop="1">
      <c r="A8" s="51" t="s">
        <v>64</v>
      </c>
      <c r="B8" s="9" t="s">
        <v>65</v>
      </c>
      <c r="C8" s="11" t="s">
        <v>71</v>
      </c>
      <c r="D8" s="11" t="s">
        <v>66</v>
      </c>
      <c r="E8" s="11" t="s">
        <v>72</v>
      </c>
      <c r="F8" s="11" t="s">
        <v>73</v>
      </c>
      <c r="G8" s="11" t="s">
        <v>74</v>
      </c>
      <c r="H8" s="11" t="s">
        <v>76</v>
      </c>
      <c r="I8" s="11" t="s">
        <v>196</v>
      </c>
      <c r="J8" s="11" t="s">
        <v>77</v>
      </c>
      <c r="K8" s="11" t="s">
        <v>78</v>
      </c>
      <c r="L8" s="11" t="s">
        <v>79</v>
      </c>
      <c r="M8" s="11" t="s">
        <v>148</v>
      </c>
      <c r="N8" s="11" t="s">
        <v>75</v>
      </c>
      <c r="O8" s="11" t="s">
        <v>146</v>
      </c>
      <c r="P8" s="164" t="s">
        <v>67</v>
      </c>
      <c r="Q8" s="169" t="s">
        <v>68</v>
      </c>
      <c r="R8" s="167" t="s">
        <v>75</v>
      </c>
    </row>
    <row r="9" spans="1:18" ht="36.75" customHeight="1">
      <c r="A9" s="52" t="s">
        <v>203</v>
      </c>
      <c r="B9" s="13" t="s">
        <v>70</v>
      </c>
      <c r="C9" s="15">
        <v>6000000</v>
      </c>
      <c r="D9" s="15">
        <v>238320</v>
      </c>
      <c r="E9" s="15">
        <v>900000</v>
      </c>
      <c r="F9" s="15">
        <v>288000</v>
      </c>
      <c r="G9" s="15">
        <v>120000</v>
      </c>
      <c r="H9" s="15">
        <v>1725000</v>
      </c>
      <c r="I9" s="15">
        <v>95000</v>
      </c>
      <c r="J9" s="16">
        <v>100000</v>
      </c>
      <c r="K9" s="15">
        <v>72000</v>
      </c>
      <c r="L9" s="15">
        <v>96000</v>
      </c>
      <c r="M9" s="18">
        <f>SUM(C9:L9)</f>
        <v>9634320</v>
      </c>
      <c r="N9" s="18">
        <f>M9-D9</f>
        <v>9396000</v>
      </c>
      <c r="O9" s="16">
        <f>SUM($O$15:$O$26)</f>
        <v>244</v>
      </c>
      <c r="P9" s="165">
        <f>O9*7.5</f>
        <v>1830</v>
      </c>
      <c r="Q9" s="170">
        <f>ROUNDDOWN(M9/P9,0)</f>
        <v>5264</v>
      </c>
      <c r="R9" s="168">
        <f>ROUNDDOWN(N9/P9,0)</f>
        <v>5134</v>
      </c>
    </row>
    <row r="10" spans="1:18" ht="36.75" customHeight="1">
      <c r="A10" s="12" t="s">
        <v>80</v>
      </c>
      <c r="B10" s="29" t="s">
        <v>83</v>
      </c>
      <c r="C10" s="15">
        <v>2700000</v>
      </c>
      <c r="D10" s="15">
        <v>60000</v>
      </c>
      <c r="E10" s="15">
        <v>0</v>
      </c>
      <c r="F10" s="15">
        <v>0</v>
      </c>
      <c r="G10" s="15">
        <v>0</v>
      </c>
      <c r="H10" s="15">
        <v>675000</v>
      </c>
      <c r="I10" s="15">
        <v>30000</v>
      </c>
      <c r="J10" s="16">
        <v>40000</v>
      </c>
      <c r="K10" s="15">
        <v>25000</v>
      </c>
      <c r="L10" s="15">
        <v>40000</v>
      </c>
      <c r="M10" s="18">
        <f>SUM(C10:L10)</f>
        <v>3570000</v>
      </c>
      <c r="N10" s="18">
        <f>M10-D10</f>
        <v>3510000</v>
      </c>
      <c r="O10" s="16">
        <f>SUM($O$15:$O$26)</f>
        <v>244</v>
      </c>
      <c r="P10" s="165">
        <f>O10*7.5</f>
        <v>1830</v>
      </c>
      <c r="Q10" s="170">
        <f>ROUNDDOWN(M10/P10,0)</f>
        <v>1950</v>
      </c>
      <c r="R10" s="168">
        <f>ROUNDDOWN(N10/P10,0)</f>
        <v>1918</v>
      </c>
    </row>
    <row r="11" spans="1:18" ht="36.75" customHeight="1">
      <c r="A11" s="21"/>
      <c r="B11" s="20"/>
      <c r="C11" s="15"/>
      <c r="D11" s="45"/>
      <c r="E11" s="15"/>
      <c r="F11" s="15"/>
      <c r="G11" s="15"/>
      <c r="H11" s="15"/>
      <c r="I11" s="45"/>
      <c r="J11" s="46"/>
      <c r="K11" s="45"/>
      <c r="L11" s="45"/>
      <c r="M11" s="18"/>
      <c r="N11" s="18"/>
      <c r="O11" s="46"/>
      <c r="P11" s="166"/>
      <c r="Q11" s="170"/>
      <c r="R11" s="168"/>
    </row>
    <row r="12" spans="1:18" ht="36.75" customHeight="1" thickBot="1">
      <c r="A12" s="21"/>
      <c r="B12" s="20"/>
      <c r="C12" s="15"/>
      <c r="D12" s="45"/>
      <c r="E12" s="15"/>
      <c r="F12" s="15"/>
      <c r="G12" s="15"/>
      <c r="H12" s="15"/>
      <c r="I12" s="45"/>
      <c r="J12" s="46"/>
      <c r="K12" s="45"/>
      <c r="L12" s="45"/>
      <c r="M12" s="18"/>
      <c r="N12" s="18"/>
      <c r="O12" s="46"/>
      <c r="P12" s="166"/>
      <c r="Q12" s="171"/>
      <c r="R12" s="168"/>
    </row>
    <row r="13" spans="1:18" ht="14.25" thickTop="1">
      <c r="A13" t="s">
        <v>149</v>
      </c>
    </row>
    <row r="14" spans="1:18">
      <c r="A14" t="s">
        <v>150</v>
      </c>
      <c r="N14" s="53" t="s">
        <v>147</v>
      </c>
      <c r="O14" s="54"/>
    </row>
    <row r="15" spans="1:18">
      <c r="N15" s="55" t="s">
        <v>204</v>
      </c>
      <c r="O15" s="53">
        <v>21</v>
      </c>
    </row>
    <row r="16" spans="1:18">
      <c r="N16" s="185" t="s">
        <v>205</v>
      </c>
      <c r="O16" s="53">
        <v>21</v>
      </c>
    </row>
    <row r="17" spans="14:15">
      <c r="N17" s="185" t="s">
        <v>206</v>
      </c>
      <c r="O17" s="53">
        <v>20</v>
      </c>
    </row>
    <row r="18" spans="14:15">
      <c r="N18" s="185" t="s">
        <v>207</v>
      </c>
      <c r="O18" s="53">
        <v>22</v>
      </c>
    </row>
    <row r="19" spans="14:15">
      <c r="N19" s="185" t="s">
        <v>208</v>
      </c>
      <c r="O19" s="53">
        <v>22</v>
      </c>
    </row>
    <row r="20" spans="14:15">
      <c r="N20" s="185" t="s">
        <v>209</v>
      </c>
      <c r="O20" s="53">
        <v>19</v>
      </c>
    </row>
    <row r="21" spans="14:15">
      <c r="N21" s="185" t="s">
        <v>210</v>
      </c>
      <c r="O21" s="53">
        <v>22</v>
      </c>
    </row>
    <row r="22" spans="14:15">
      <c r="N22" s="185" t="s">
        <v>211</v>
      </c>
      <c r="O22" s="53">
        <v>20</v>
      </c>
    </row>
    <row r="23" spans="14:15">
      <c r="N23" s="185" t="s">
        <v>212</v>
      </c>
      <c r="O23" s="53">
        <v>19</v>
      </c>
    </row>
    <row r="24" spans="14:15">
      <c r="N24" s="185" t="s">
        <v>213</v>
      </c>
      <c r="O24" s="53">
        <v>19</v>
      </c>
    </row>
    <row r="25" spans="14:15">
      <c r="N25" s="185" t="s">
        <v>214</v>
      </c>
      <c r="O25" s="53">
        <v>19</v>
      </c>
    </row>
    <row r="26" spans="14:15">
      <c r="N26" s="185" t="s">
        <v>215</v>
      </c>
      <c r="O26" s="53">
        <v>20</v>
      </c>
    </row>
  </sheetData>
  <protectedRanges>
    <protectedRange sqref="A10 C10:R10 A11:R12 B9:R9" name="範囲2"/>
    <protectedRange sqref="B10" name="範囲2_1_3_2"/>
    <protectedRange sqref="A9" name="範囲2_1"/>
  </protectedRanges>
  <mergeCells count="1">
    <mergeCell ref="B5:L5"/>
  </mergeCells>
  <phoneticPr fontId="2"/>
  <pageMargins left="0.70866141732283472" right="0.70866141732283472" top="0.74803149606299213" bottom="0.7480314960629921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97279-230B-4AF2-850E-4D239881EF1C}">
  <dimension ref="A1:M16"/>
  <sheetViews>
    <sheetView zoomScale="90" zoomScaleNormal="90" zoomScaleSheetLayoutView="100" workbookViewId="0">
      <selection activeCell="A2" sqref="A2"/>
    </sheetView>
  </sheetViews>
  <sheetFormatPr defaultRowHeight="13.5"/>
  <cols>
    <col min="1" max="2" width="8.625" style="202" customWidth="1"/>
    <col min="3" max="3" width="16.375" customWidth="1"/>
    <col min="4" max="4" width="14.125" customWidth="1"/>
    <col min="5" max="5" width="22.125" customWidth="1"/>
    <col min="6" max="6" width="13.5" customWidth="1"/>
    <col min="7" max="7" width="14.875" customWidth="1"/>
    <col min="8" max="8" width="11.375" style="201" customWidth="1"/>
    <col min="9" max="9" width="12.75" customWidth="1"/>
    <col min="10" max="10" width="8.625" style="202" customWidth="1"/>
    <col min="11" max="11" width="8.625" style="201" customWidth="1"/>
    <col min="12" max="12" width="13.75" customWidth="1"/>
  </cols>
  <sheetData>
    <row r="1" spans="1:13" ht="17.25">
      <c r="A1" s="239" t="s">
        <v>252</v>
      </c>
      <c r="B1" s="239"/>
      <c r="C1" s="8"/>
      <c r="D1" s="8"/>
      <c r="E1" s="8"/>
      <c r="F1" s="8"/>
      <c r="G1" s="8"/>
      <c r="H1" s="237"/>
      <c r="I1" s="8"/>
      <c r="J1" s="238"/>
      <c r="K1" s="237"/>
    </row>
    <row r="2" spans="1:13">
      <c r="A2" s="238"/>
      <c r="B2" s="238"/>
      <c r="C2" s="8"/>
      <c r="D2" s="8"/>
      <c r="E2" s="8"/>
      <c r="F2" s="8"/>
      <c r="G2" s="8"/>
      <c r="H2" s="237"/>
      <c r="I2" s="8"/>
      <c r="J2" s="238"/>
      <c r="K2" s="237"/>
    </row>
    <row r="3" spans="1:13" ht="81">
      <c r="A3" s="236" t="s">
        <v>251</v>
      </c>
      <c r="B3" s="236" t="s">
        <v>250</v>
      </c>
      <c r="C3" s="51" t="s">
        <v>249</v>
      </c>
      <c r="D3" s="9" t="s">
        <v>248</v>
      </c>
      <c r="E3" s="10" t="s">
        <v>253</v>
      </c>
      <c r="F3" s="11" t="s">
        <v>247</v>
      </c>
      <c r="G3" s="11" t="s">
        <v>246</v>
      </c>
      <c r="H3" s="234" t="s">
        <v>245</v>
      </c>
      <c r="I3" s="11" t="s">
        <v>244</v>
      </c>
      <c r="J3" s="235" t="s">
        <v>243</v>
      </c>
      <c r="K3" s="234" t="s">
        <v>242</v>
      </c>
      <c r="L3" s="235" t="s">
        <v>254</v>
      </c>
    </row>
    <row r="4" spans="1:13" ht="21" customHeight="1">
      <c r="A4" s="224" t="s">
        <v>241</v>
      </c>
      <c r="B4" s="223"/>
      <c r="C4" s="222"/>
      <c r="D4" s="221"/>
      <c r="E4" s="220"/>
      <c r="F4" s="218"/>
      <c r="G4" s="218"/>
      <c r="H4" s="219"/>
      <c r="I4" s="218"/>
      <c r="J4" s="217"/>
      <c r="K4" s="216"/>
      <c r="L4" s="53"/>
    </row>
    <row r="5" spans="1:13" s="225" customFormat="1" ht="34.5" customHeight="1">
      <c r="A5" s="233">
        <v>44114</v>
      </c>
      <c r="B5" s="233">
        <v>44116</v>
      </c>
      <c r="C5" s="232" t="s">
        <v>240</v>
      </c>
      <c r="D5" s="232" t="s">
        <v>236</v>
      </c>
      <c r="E5" s="231" t="s">
        <v>239</v>
      </c>
      <c r="F5" s="230" t="s">
        <v>238</v>
      </c>
      <c r="G5" s="230" t="s">
        <v>237</v>
      </c>
      <c r="H5" s="227">
        <v>80000</v>
      </c>
      <c r="I5" s="229" t="s">
        <v>236</v>
      </c>
      <c r="J5" s="228">
        <v>44165</v>
      </c>
      <c r="K5" s="227">
        <v>0</v>
      </c>
      <c r="L5" s="240"/>
      <c r="M5" s="226" t="s">
        <v>255</v>
      </c>
    </row>
    <row r="6" spans="1:13" ht="21" customHeight="1">
      <c r="A6" s="215"/>
      <c r="B6" s="215"/>
      <c r="C6" s="214"/>
      <c r="D6" s="213"/>
      <c r="E6" s="60"/>
      <c r="F6" s="45"/>
      <c r="G6" s="15"/>
      <c r="H6" s="211"/>
      <c r="I6" s="176"/>
      <c r="J6" s="212"/>
      <c r="K6" s="211"/>
      <c r="L6" s="53"/>
    </row>
    <row r="7" spans="1:13" ht="21" customHeight="1">
      <c r="A7" s="215"/>
      <c r="B7" s="215"/>
      <c r="C7" s="214"/>
      <c r="D7" s="213"/>
      <c r="E7" s="60"/>
      <c r="F7" s="45"/>
      <c r="G7" s="15"/>
      <c r="H7" s="211"/>
      <c r="I7" s="176"/>
      <c r="J7" s="212"/>
      <c r="K7" s="211"/>
      <c r="L7" s="53"/>
    </row>
    <row r="8" spans="1:13" ht="21" customHeight="1">
      <c r="A8" s="224" t="s">
        <v>235</v>
      </c>
      <c r="B8" s="223"/>
      <c r="C8" s="222"/>
      <c r="D8" s="221"/>
      <c r="E8" s="220"/>
      <c r="F8" s="218"/>
      <c r="G8" s="218"/>
      <c r="H8" s="219"/>
      <c r="I8" s="218"/>
      <c r="J8" s="217"/>
      <c r="K8" s="216"/>
      <c r="L8" s="53"/>
    </row>
    <row r="9" spans="1:13" ht="21" customHeight="1">
      <c r="A9" s="215"/>
      <c r="B9" s="215"/>
      <c r="C9" s="214"/>
      <c r="D9" s="213"/>
      <c r="E9" s="60"/>
      <c r="F9" s="45"/>
      <c r="G9" s="15"/>
      <c r="H9" s="211"/>
      <c r="I9" s="176"/>
      <c r="J9" s="212"/>
      <c r="K9" s="211"/>
      <c r="L9" s="53"/>
    </row>
    <row r="10" spans="1:13" ht="21" customHeight="1">
      <c r="A10" s="215"/>
      <c r="B10" s="215"/>
      <c r="C10" s="214"/>
      <c r="D10" s="213"/>
      <c r="E10" s="60"/>
      <c r="F10" s="45"/>
      <c r="G10" s="15"/>
      <c r="H10" s="211"/>
      <c r="I10" s="176"/>
      <c r="J10" s="212"/>
      <c r="K10" s="211"/>
      <c r="L10" s="53"/>
    </row>
    <row r="11" spans="1:13" s="203" customFormat="1" ht="21" customHeight="1">
      <c r="A11" s="210" t="s">
        <v>233</v>
      </c>
      <c r="B11" s="210"/>
      <c r="C11" s="209"/>
      <c r="D11" s="208"/>
      <c r="E11" s="207"/>
      <c r="F11" s="206"/>
      <c r="G11" s="206"/>
      <c r="H11" s="204">
        <f>SUBTOTAL(9,H5:H10)</f>
        <v>80000</v>
      </c>
      <c r="I11" s="205"/>
      <c r="J11" s="205"/>
      <c r="K11" s="204">
        <f>SUM(K4:K7)</f>
        <v>0</v>
      </c>
      <c r="L11" s="241"/>
    </row>
    <row r="12" spans="1:13" ht="21" customHeight="1">
      <c r="A12" s="224" t="s">
        <v>234</v>
      </c>
      <c r="B12" s="223"/>
      <c r="C12" s="222"/>
      <c r="D12" s="221"/>
      <c r="E12" s="220"/>
      <c r="F12" s="218"/>
      <c r="G12" s="218"/>
      <c r="H12" s="219"/>
      <c r="I12" s="218"/>
      <c r="J12" s="217"/>
      <c r="K12" s="216"/>
      <c r="L12" s="53"/>
    </row>
    <row r="13" spans="1:13" ht="21" customHeight="1">
      <c r="A13" s="215"/>
      <c r="B13" s="215"/>
      <c r="C13" s="214"/>
      <c r="D13" s="213"/>
      <c r="E13" s="60"/>
      <c r="F13" s="45"/>
      <c r="G13" s="15"/>
      <c r="H13" s="211"/>
      <c r="I13" s="176"/>
      <c r="J13" s="212"/>
      <c r="K13" s="211"/>
      <c r="L13" s="53"/>
    </row>
    <row r="14" spans="1:13" ht="21" customHeight="1">
      <c r="A14" s="215"/>
      <c r="B14" s="215"/>
      <c r="C14" s="214"/>
      <c r="D14" s="213"/>
      <c r="E14" s="60"/>
      <c r="F14" s="45"/>
      <c r="G14" s="15"/>
      <c r="H14" s="211"/>
      <c r="I14" s="176"/>
      <c r="J14" s="212"/>
      <c r="K14" s="211"/>
      <c r="L14" s="53"/>
    </row>
    <row r="15" spans="1:13" ht="21" customHeight="1">
      <c r="A15" s="215"/>
      <c r="B15" s="215"/>
      <c r="C15" s="214"/>
      <c r="D15" s="213"/>
      <c r="E15" s="60"/>
      <c r="F15" s="45"/>
      <c r="G15" s="15"/>
      <c r="H15" s="211"/>
      <c r="I15" s="176"/>
      <c r="J15" s="212"/>
      <c r="K15" s="211"/>
      <c r="L15" s="53"/>
    </row>
    <row r="16" spans="1:13" s="203" customFormat="1" ht="21" customHeight="1">
      <c r="A16" s="210" t="s">
        <v>233</v>
      </c>
      <c r="B16" s="210"/>
      <c r="C16" s="209"/>
      <c r="D16" s="208"/>
      <c r="E16" s="207"/>
      <c r="F16" s="206"/>
      <c r="G16" s="206"/>
      <c r="H16" s="204">
        <f>SUBTOTAL(9,H13:H15)</f>
        <v>0</v>
      </c>
      <c r="I16" s="205"/>
      <c r="J16" s="205"/>
      <c r="K16" s="204">
        <f>SUM(K12:K15)</f>
        <v>0</v>
      </c>
      <c r="L16" s="241"/>
    </row>
  </sheetData>
  <protectedRanges>
    <protectedRange sqref="E5:K7 E13:K15 E9:K10" name="範囲2"/>
    <protectedRange sqref="A5:B7 A13:B15 A9:B10" name="範囲2_1_5"/>
    <protectedRange sqref="C5:C7 C13:C15 D5 C9:C10" name="範囲2_1_1_1"/>
    <protectedRange sqref="D6:D7 D13:D15 D9:D10" name="範囲2_1_2_1"/>
  </protectedRanges>
  <phoneticPr fontId="2"/>
  <printOptions horizontalCentered="1"/>
  <pageMargins left="0.70866141732283472" right="0.70866141732283472" top="0.94488188976377963" bottom="0.55118110236220474"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様式Ⅲ-8-3 帳簿</vt:lpstr>
      <vt:lpstr>【記入例】様式Ⅲ-8-3 帳簿 </vt:lpstr>
      <vt:lpstr>【参考】人件費等内訳</vt:lpstr>
      <vt:lpstr>【参考】単価計算</vt:lpstr>
      <vt:lpstr>【参考】旅費内訳</vt:lpstr>
      <vt:lpstr>'【記入例】様式Ⅲ-8-3 帳簿 '!Print_Area</vt:lpstr>
      <vt:lpstr>【参考】旅費内訳!Print_Area</vt:lpstr>
      <vt:lpstr>'様式Ⅲ-8-3 帳簿'!Print_Area</vt:lpstr>
      <vt:lpstr>'【記入例】様式Ⅲ-8-3 帳簿 '!Print_Titles</vt:lpstr>
      <vt:lpstr>【参考】人件費等内訳!Print_Titles</vt:lpstr>
      <vt:lpstr>【参考】単価計算!Print_Titles</vt:lpstr>
      <vt:lpstr>【参考】旅費内訳!Print_Titles</vt:lpstr>
      <vt:lpstr>'様式Ⅲ-8-3 帳簿'!Print_Titles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2019-10-02T09:53:31Z</dcterms:created>
  <dcterms:modified xsi:type="dcterms:W3CDTF">2020-12-15T04:19:39Z</dcterms:modified>
</cp:coreProperties>
</file>