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444FB332-B0C3-49BD-BAF4-B09E45784559}" xr6:coauthVersionLast="45" xr6:coauthVersionMax="45" xr10:uidLastSave="{00000000-0000-0000-0000-000000000000}"/>
  <bookViews>
    <workbookView xWindow="-120" yWindow="-120" windowWidth="29040" windowHeight="15840" xr2:uid="{00000000-000D-0000-FFFF-FFFF00000000}"/>
  </bookViews>
  <sheets>
    <sheet name="様式Ⅲ-8-4　帳簿" sheetId="22" r:id="rId1"/>
    <sheet name="【記入例】様式Ⅲ-8-4　帳簿 " sheetId="26" r:id="rId2"/>
    <sheet name="【参考】人件費等内訳" sheetId="25" r:id="rId3"/>
    <sheet name="【参考】単価計算" sheetId="24" r:id="rId4"/>
    <sheet name="【参考】旅費内訳" sheetId="28" r:id="rId5"/>
  </sheets>
  <definedNames>
    <definedName name="_xlnm._FilterDatabase" localSheetId="1" hidden="1">'【記入例】様式Ⅲ-8-4　帳簿 '!$A$12:$J$12</definedName>
    <definedName name="_xlnm._FilterDatabase" localSheetId="0" hidden="1">'様式Ⅲ-8-4　帳簿'!$A$12:$K$12</definedName>
    <definedName name="_xlnm.Print_Area" localSheetId="1">'【記入例】様式Ⅲ-8-4　帳簿 '!$A$1:$J$80</definedName>
    <definedName name="_xlnm.Print_Area" localSheetId="2">【参考】人件費等内訳!$A$1:$S$27</definedName>
    <definedName name="_xlnm.Print_Area" localSheetId="4">【参考】旅費内訳!$A$1:$K$17</definedName>
    <definedName name="_xlnm.Print_Titles" localSheetId="1">'【記入例】様式Ⅲ-8-4　帳簿 '!$12:$12</definedName>
    <definedName name="_xlnm.Print_Titles" localSheetId="2">【参考】人件費等内訳!$5:$5</definedName>
    <definedName name="_xlnm.Print_Titles" localSheetId="3">【参考】単価計算!$8:$8</definedName>
    <definedName name="_xlnm.Print_Titles" localSheetId="4">【参考】旅費内訳!$3:$3</definedName>
    <definedName name="_xlnm.Print_Titles" localSheetId="0">'様式Ⅲ-8-4　帳簿'!$12:$12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2" l="1"/>
  <c r="E25" i="22"/>
  <c r="E35" i="22"/>
  <c r="E32" i="22"/>
  <c r="E29" i="22"/>
  <c r="E49" i="26"/>
  <c r="E46" i="26"/>
  <c r="H11" i="28" l="1"/>
  <c r="K11" i="28"/>
  <c r="H16" i="28"/>
  <c r="K16" i="28"/>
  <c r="E78" i="26" l="1"/>
  <c r="E75" i="26"/>
  <c r="E79" i="26" s="1"/>
  <c r="E52" i="26" l="1"/>
  <c r="E70" i="26" l="1"/>
  <c r="E68" i="26"/>
  <c r="E65" i="26"/>
  <c r="E62" i="26"/>
  <c r="E58" i="26"/>
  <c r="E55" i="26"/>
  <c r="E53" i="26"/>
  <c r="E41" i="26"/>
  <c r="E22" i="26"/>
  <c r="E16" i="26"/>
  <c r="E23" i="26" l="1"/>
  <c r="E71" i="26"/>
  <c r="N23" i="25" l="1"/>
  <c r="M23" i="25"/>
  <c r="L23" i="25"/>
  <c r="O22" i="25"/>
  <c r="F22" i="25"/>
  <c r="O21" i="25"/>
  <c r="K21" i="25"/>
  <c r="J21" i="25"/>
  <c r="F21" i="25"/>
  <c r="O20" i="25"/>
  <c r="K20" i="25"/>
  <c r="J20" i="25"/>
  <c r="F20" i="25"/>
  <c r="O19" i="25"/>
  <c r="K19" i="25"/>
  <c r="J19" i="25"/>
  <c r="F19" i="25"/>
  <c r="O18" i="25"/>
  <c r="K18" i="25"/>
  <c r="J18" i="25"/>
  <c r="F18" i="25"/>
  <c r="O17" i="25"/>
  <c r="K17" i="25"/>
  <c r="J17" i="25"/>
  <c r="F17" i="25"/>
  <c r="O16" i="25"/>
  <c r="K16" i="25"/>
  <c r="J16" i="25"/>
  <c r="F16" i="25"/>
  <c r="O15" i="25"/>
  <c r="K15" i="25"/>
  <c r="J15" i="25"/>
  <c r="F15" i="25"/>
  <c r="O14" i="25"/>
  <c r="K14" i="25"/>
  <c r="J14" i="25"/>
  <c r="F14" i="25"/>
  <c r="O13" i="25"/>
  <c r="K13" i="25"/>
  <c r="J13" i="25"/>
  <c r="F13" i="25"/>
  <c r="O12" i="25"/>
  <c r="K12" i="25"/>
  <c r="J12" i="25"/>
  <c r="F12" i="25"/>
  <c r="O11" i="25"/>
  <c r="K11" i="25"/>
  <c r="J11" i="25"/>
  <c r="F11" i="25"/>
  <c r="O10" i="25"/>
  <c r="K10" i="25"/>
  <c r="J10" i="25"/>
  <c r="F10" i="25"/>
  <c r="N9" i="25"/>
  <c r="M9" i="25"/>
  <c r="L9" i="25"/>
  <c r="O8" i="25"/>
  <c r="F8" i="25"/>
  <c r="O7" i="25"/>
  <c r="F7" i="25"/>
  <c r="O6" i="25"/>
  <c r="F6" i="25"/>
  <c r="M24" i="25" l="1"/>
  <c r="P11" i="25"/>
  <c r="E26" i="26" s="1"/>
  <c r="Q14" i="25"/>
  <c r="R14" i="25" s="1"/>
  <c r="Q20" i="25"/>
  <c r="R20" i="25" s="1"/>
  <c r="N24" i="25"/>
  <c r="P14" i="25"/>
  <c r="E29" i="26" s="1"/>
  <c r="Q18" i="25"/>
  <c r="R18" i="25" s="1"/>
  <c r="Q21" i="25"/>
  <c r="R21" i="25" s="1"/>
  <c r="O9" i="25"/>
  <c r="Q11" i="25"/>
  <c r="R11" i="25" s="1"/>
  <c r="Q12" i="25"/>
  <c r="R12" i="25" s="1"/>
  <c r="P19" i="25"/>
  <c r="E34" i="26" s="1"/>
  <c r="F9" i="25"/>
  <c r="L24" i="25"/>
  <c r="Q19" i="25"/>
  <c r="R19" i="25" s="1"/>
  <c r="P21" i="25"/>
  <c r="E36" i="26" s="1"/>
  <c r="P16" i="25"/>
  <c r="E31" i="26" s="1"/>
  <c r="F23" i="25"/>
  <c r="Q16" i="25"/>
  <c r="R16" i="25" s="1"/>
  <c r="P18" i="25"/>
  <c r="E33" i="26" s="1"/>
  <c r="P17" i="25"/>
  <c r="E32" i="26" s="1"/>
  <c r="P20" i="25"/>
  <c r="E35" i="26" s="1"/>
  <c r="O23" i="25"/>
  <c r="P13" i="25"/>
  <c r="E28" i="26" s="1"/>
  <c r="P15" i="25"/>
  <c r="E30" i="26" s="1"/>
  <c r="Q13" i="25"/>
  <c r="R13" i="25" s="1"/>
  <c r="Q17" i="25"/>
  <c r="R17" i="25" s="1"/>
  <c r="P12" i="25"/>
  <c r="E27" i="26" s="1"/>
  <c r="Q15" i="25"/>
  <c r="R15" i="25" s="1"/>
  <c r="P10" i="25"/>
  <c r="E25" i="26" s="1"/>
  <c r="Q10" i="25"/>
  <c r="R10" i="25" s="1"/>
  <c r="O24" i="25" l="1"/>
  <c r="F24" i="25"/>
  <c r="P10" i="24" l="1"/>
  <c r="Q10" i="24" s="1"/>
  <c r="N10" i="24"/>
  <c r="P9" i="24"/>
  <c r="Q9" i="24" s="1"/>
  <c r="N9" i="24"/>
  <c r="O9" i="24" s="1"/>
  <c r="E59" i="22"/>
  <c r="E18" i="22"/>
  <c r="E62" i="22"/>
  <c r="E48" i="22"/>
  <c r="E45" i="22"/>
  <c r="E42" i="22"/>
  <c r="E39" i="22"/>
  <c r="E22" i="22"/>
  <c r="E15" i="22"/>
  <c r="E54" i="22"/>
  <c r="E51" i="22"/>
  <c r="E19" i="22" l="1"/>
  <c r="E36" i="22"/>
  <c r="R10" i="24"/>
  <c r="H22" i="25" s="1"/>
  <c r="J22" i="25" s="1"/>
  <c r="E63" i="22"/>
  <c r="S9" i="24"/>
  <c r="E55" i="22"/>
  <c r="O10" i="24"/>
  <c r="S10" i="24" s="1"/>
  <c r="I22" i="25" s="1"/>
  <c r="K22" i="25" s="1"/>
  <c r="R9" i="24"/>
  <c r="E56" i="22" l="1"/>
  <c r="E64" i="22" s="1"/>
  <c r="K23" i="25"/>
  <c r="Q22" i="25"/>
  <c r="R22" i="25" s="1"/>
  <c r="R23" i="25" s="1"/>
  <c r="I8" i="25"/>
  <c r="K8" i="25" s="1"/>
  <c r="Q8" i="25" s="1"/>
  <c r="R8" i="25" s="1"/>
  <c r="I7" i="25"/>
  <c r="K7" i="25" s="1"/>
  <c r="Q7" i="25" s="1"/>
  <c r="R7" i="25" s="1"/>
  <c r="I6" i="25"/>
  <c r="K6" i="25" s="1"/>
  <c r="H8" i="25"/>
  <c r="J8" i="25" s="1"/>
  <c r="P8" i="25" s="1"/>
  <c r="H7" i="25"/>
  <c r="J7" i="25" s="1"/>
  <c r="P7" i="25" s="1"/>
  <c r="H6" i="25"/>
  <c r="J6" i="25" s="1"/>
  <c r="J23" i="25"/>
  <c r="P22" i="25"/>
  <c r="E37" i="26" l="1"/>
  <c r="P23" i="25"/>
  <c r="P6" i="25"/>
  <c r="J9" i="25"/>
  <c r="J24" i="25"/>
  <c r="Q23" i="25"/>
  <c r="Q6" i="25"/>
  <c r="R6" i="25" s="1"/>
  <c r="K9" i="25"/>
  <c r="K24" i="25" s="1"/>
  <c r="R9" i="25" l="1"/>
  <c r="R24" i="25" s="1"/>
  <c r="P9" i="25"/>
  <c r="E24" i="26" s="1"/>
  <c r="Q9" i="25"/>
  <c r="Q24" i="25"/>
  <c r="E38" i="26" l="1"/>
  <c r="E42" i="26" s="1"/>
  <c r="P24" i="25"/>
  <c r="E72" i="26" l="1"/>
  <c r="E80" i="26" s="1"/>
</calcChain>
</file>

<file path=xl/sharedStrings.xml><?xml version="1.0" encoding="utf-8"?>
<sst xmlns="http://schemas.openxmlformats.org/spreadsheetml/2006/main" count="433" uniqueCount="234">
  <si>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</si>
  <si>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</si>
  <si>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</si>
  <si>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</si>
  <si>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</si>
  <si>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</si>
  <si>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</si>
  <si>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</si>
  <si>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</si>
  <si>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</si>
  <si>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　旅費計</t>
    <rPh sb="1" eb="3">
      <t>リョヒ</t>
    </rPh>
    <rPh sb="3" eb="4">
      <t>ケイ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</si>
  <si>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</si>
  <si>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</si>
  <si>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</si>
  <si>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</si>
  <si>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○○税務署</t>
    <rPh sb="2" eb="5">
      <t>ゼイムショ</t>
    </rPh>
    <phoneticPr fontId="3"/>
  </si>
  <si>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</si>
  <si>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</si>
  <si>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</si>
  <si>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</si>
  <si>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</si>
  <si>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</si>
  <si>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</si>
  <si>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</si>
  <si>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賃金</t>
    <rPh sb="0" eb="2">
      <t>チンギン</t>
    </rPh>
    <phoneticPr fontId="2"/>
  </si>
  <si>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</si>
  <si>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</si>
  <si>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</si>
  <si>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</si>
  <si>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</si>
  <si>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</si>
  <si>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</si>
  <si>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</si>
  <si>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</si>
  <si>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</si>
  <si>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</si>
  <si>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</si>
  <si>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</si>
  <si>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</si>
  <si>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</si>
  <si>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</si>
  <si>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</si>
  <si>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</si>
  <si>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</si>
  <si>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</si>
  <si>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</si>
  <si>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</si>
  <si>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</si>
  <si>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</si>
  <si>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</si>
  <si>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</si>
  <si>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</si>
  <si>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</si>
  <si>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</si>
  <si>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会場借料</t>
    <rPh sb="0" eb="2">
      <t>カイジョウ</t>
    </rPh>
    <rPh sb="2" eb="4">
      <t>シャクリョウ</t>
    </rPh>
    <phoneticPr fontId="2"/>
  </si>
  <si>
    <t>○○会議室</t>
    <rPh sb="2" eb="5">
      <t>カイギシツ</t>
    </rPh>
    <phoneticPr fontId="2"/>
  </si>
  <si>
    <t>○○市</t>
    <rPh sb="2" eb="3">
      <t>シ</t>
    </rPh>
    <phoneticPr fontId="2"/>
  </si>
  <si>
    <t>修理代</t>
    <rPh sb="0" eb="3">
      <t>シュウリダイ</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</si>
  <si>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</si>
  <si>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</si>
  <si>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</si>
  <si>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</si>
  <si>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</si>
  <si>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</si>
  <si>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</si>
  <si>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</si>
  <si>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</si>
  <si>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</si>
  <si>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</si>
  <si>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</si>
  <si>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</si>
  <si>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退職手当引当金</t>
    <rPh sb="0" eb="2">
      <t>タイショク</t>
    </rPh>
    <rPh sb="2" eb="4">
      <t>テアテ</t>
    </rPh>
    <rPh sb="4" eb="7">
      <t>ヒキアテキン</t>
    </rPh>
    <phoneticPr fontId="6"/>
  </si>
  <si>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</si>
  <si>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</si>
  <si>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</si>
  <si>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</si>
  <si>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</si>
  <si>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</si>
  <si>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</si>
  <si>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</si>
  <si>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　□□</t>
    <phoneticPr fontId="2"/>
  </si>
  <si>
    <t>-</t>
  </si>
  <si>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</si>
  <si>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</si>
  <si>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</si>
  <si>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</si>
  <si>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＊１</t>
    <phoneticPr fontId="2"/>
  </si>
  <si>
    <t>総計</t>
    <rPh sb="0" eb="2">
      <t>ソウケイ</t>
    </rPh>
    <phoneticPr fontId="2"/>
  </si>
  <si>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</si>
  <si>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</si>
  <si>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</si>
  <si>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（イノベーション創出強化研究推進事業）</t>
    <rPh sb="8" eb="18">
      <t>ソウシュツキョウカケンキュウスイシンジギョウ</t>
    </rPh>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</si>
  <si>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</si>
  <si>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</si>
  <si>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</si>
  <si>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</si>
  <si>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</si>
  <si>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</si>
  <si>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</si>
  <si>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</si>
  <si>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</si>
  <si>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</si>
  <si>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</si>
  <si>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</si>
  <si>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　その他計</t>
    <rPh sb="3" eb="4">
      <t>タ</t>
    </rPh>
    <rPh sb="4" eb="5">
      <t>ケイ</t>
    </rPh>
    <phoneticPr fontId="3"/>
  </si>
  <si>
    <t>旅費計</t>
    <rPh sb="0" eb="2">
      <t>リョヒ</t>
    </rPh>
    <rPh sb="2" eb="3">
      <t>ケイ</t>
    </rPh>
    <phoneticPr fontId="3"/>
  </si>
  <si>
    <t>設備備品の償却費</t>
    <rPh sb="0" eb="2">
      <t>セツビ</t>
    </rPh>
    <rPh sb="2" eb="4">
      <t>ビヒン</t>
    </rPh>
    <rPh sb="5" eb="7">
      <t>ショウキャク</t>
    </rPh>
    <rPh sb="7" eb="8">
      <t>ヒ</t>
    </rPh>
    <phoneticPr fontId="3"/>
  </si>
  <si>
    <t>試験研究用消耗品</t>
    <rPh sb="0" eb="2">
      <t>シケン</t>
    </rPh>
    <rPh sb="2" eb="5">
      <t>ケンキュウヨウ</t>
    </rPh>
    <rPh sb="5" eb="7">
      <t>ショウモウ</t>
    </rPh>
    <rPh sb="7" eb="8">
      <t>ヒン</t>
    </rPh>
    <phoneticPr fontId="3"/>
  </si>
  <si>
    <t>郵便料金</t>
    <rPh sb="0" eb="2">
      <t>ユウビン</t>
    </rPh>
    <rPh sb="2" eb="4">
      <t>リョウキン</t>
    </rPh>
    <phoneticPr fontId="2"/>
  </si>
  <si>
    <t>パンフレット送料</t>
    <rPh sb="6" eb="8">
      <t>ソウリョウ</t>
    </rPh>
    <phoneticPr fontId="2"/>
  </si>
  <si>
    <t>プロバイダ料金（１月分）</t>
    <rPh sb="9" eb="11">
      <t>ガツブン</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</si>
  <si>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</si>
  <si>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</si>
  <si>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</si>
  <si>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</si>
  <si>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</si>
  <si>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その他計</t>
    <rPh sb="2" eb="3">
      <t>タ</t>
    </rPh>
    <rPh sb="3" eb="4">
      <t>ケイ</t>
    </rPh>
    <phoneticPr fontId="2"/>
  </si>
  <si>
    <t>その他計</t>
    <rPh sb="2" eb="3">
      <t>タ</t>
    </rPh>
    <rPh sb="3" eb="4">
      <t>ケイ</t>
    </rPh>
    <phoneticPr fontId="3"/>
  </si>
  <si>
    <t>　人件費・謝金計</t>
    <rPh sb="1" eb="4">
      <t>ジンケンヒ</t>
    </rPh>
    <rPh sb="5" eb="7">
      <t>シャキン</t>
    </rPh>
    <rPh sb="7" eb="8">
      <t>ケイ</t>
    </rPh>
    <phoneticPr fontId="3"/>
  </si>
  <si>
    <r>
      <t>R</t>
    </r>
    <r>
      <rPr>
        <sz val="11"/>
        <color theme="1"/>
        <rFont val="ＭＳ Ｐゴシック"/>
        <family val="2"/>
        <charset val="128"/>
        <scheme val="minor"/>
      </rPr>
      <t>*.*.*</t>
    </r>
    <phoneticPr fontId="3"/>
  </si>
  <si>
    <t>R*.*.*</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</si>
  <si>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</si>
  <si>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</si>
  <si>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</si>
  <si>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合計</t>
    <phoneticPr fontId="2"/>
  </si>
  <si>
    <t>年間営業日数
2019/4/1～2020/3/31</t>
    <rPh sb="0" eb="2">
      <t>ネンカン</t>
    </rPh>
    <rPh sb="2" eb="4">
      <t>エイギョウ</t>
    </rPh>
    <rPh sb="4" eb="6">
      <t>ニッスウ</t>
    </rPh>
    <phoneticPr fontId="6"/>
  </si>
  <si>
    <t>当社営業日数</t>
    <rPh sb="0" eb="2">
      <t>トウシャ</t>
    </rPh>
    <rPh sb="2" eb="4">
      <t>エイギョウ</t>
    </rPh>
    <rPh sb="4" eb="6">
      <t>ニッスウ</t>
    </rPh>
    <phoneticPr fontId="2"/>
  </si>
  <si>
    <t>○○他</t>
    <rPh sb="2" eb="3">
      <t>ホカ</t>
    </rPh>
    <phoneticPr fontId="3"/>
  </si>
  <si>
    <t>伝票番号XX-XX</t>
    <rPh sb="0" eb="2">
      <t>デンピョウ</t>
    </rPh>
    <rPh sb="2" eb="4">
      <t>バンゴウ</t>
    </rPh>
    <phoneticPr fontId="2"/>
  </si>
  <si>
    <t>（様式Ⅲ－８－４）　（マッチングファンド対象構成員）</t>
    <rPh sb="1" eb="3">
      <t>ヨウシキ</t>
    </rPh>
    <rPh sb="19" eb="21">
      <t>タイショウ</t>
    </rPh>
    <rPh sb="21" eb="24">
      <t>コウセイイン</t>
    </rPh>
    <phoneticPr fontId="2"/>
  </si>
  <si>
    <t>（様式Ⅲ－８－４）　（マッチングファンド対象構成員）</t>
    <rPh sb="1" eb="3">
      <t>ヨウシキ</t>
    </rPh>
    <rPh sb="20" eb="22">
      <t>タイショウ</t>
    </rPh>
    <rPh sb="22" eb="25">
      <t>コウセイイン</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</si>
  <si>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</si>
  <si>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</si>
  <si>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</si>
  <si>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</si>
  <si>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</si>
  <si>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</si>
  <si>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</si>
  <si>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</si>
  <si>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</si>
  <si>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</si>
  <si>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</si>
  <si>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</si>
  <si>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</si>
  <si>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⑭うち課税外(⑧+⑫)</t>
    <rPh sb="3" eb="6">
      <t>カゼイガイ</t>
    </rPh>
    <phoneticPr fontId="2"/>
  </si>
  <si>
    <t>消費税等
相当額計上額(10%)</t>
    <rPh sb="0" eb="3">
      <t>ショウヒゼイ</t>
    </rPh>
    <rPh sb="3" eb="4">
      <t>トウ</t>
    </rPh>
    <rPh sb="5" eb="7">
      <t>ソウトウ</t>
    </rPh>
    <rPh sb="7" eb="8">
      <t>ガク</t>
    </rPh>
    <rPh sb="8" eb="10">
      <t>ケイジョウ</t>
    </rPh>
    <rPh sb="10" eb="11">
      <t>ガク</t>
    </rPh>
    <phoneticPr fontId="2"/>
  </si>
  <si>
    <t>備　考</t>
    <rPh sb="0" eb="1">
      <t>ソナエ</t>
    </rPh>
    <rPh sb="2" eb="3">
      <t>コウ</t>
    </rPh>
    <phoneticPr fontId="3"/>
  </si>
  <si>
    <t>1月</t>
  </si>
  <si>
    <t>2月</t>
  </si>
  <si>
    <t>3月</t>
    <rPh sb="1" eb="2">
      <t>ガツ</t>
    </rPh>
    <phoneticPr fontId="2"/>
  </si>
  <si>
    <t>4月</t>
    <rPh sb="1" eb="2">
      <t>ガツ</t>
    </rPh>
    <phoneticPr fontId="2"/>
  </si>
  <si>
    <t>5月</t>
  </si>
  <si>
    <t>6月</t>
  </si>
  <si>
    <t>7月</t>
  </si>
  <si>
    <t>8月</t>
  </si>
  <si>
    <t>9月</t>
  </si>
  <si>
    <t>10月</t>
  </si>
  <si>
    <t>11月</t>
  </si>
  <si>
    <t>12月</t>
  </si>
  <si>
    <t>フリーザー</t>
    <phoneticPr fontId="3"/>
  </si>
  <si>
    <t>試薬</t>
  </si>
  <si>
    <t>箱</t>
    <rPh sb="0" eb="1">
      <t>ハコ</t>
    </rPh>
    <phoneticPr fontId="2"/>
  </si>
  <si>
    <t>　物品費計</t>
    <rPh sb="1" eb="2">
      <t>シナ</t>
    </rPh>
    <rPh sb="2" eb="3">
      <t>ヒ</t>
    </rPh>
    <rPh sb="3" eb="4">
      <t>ケイ</t>
    </rPh>
    <phoneticPr fontId="3"/>
  </si>
  <si>
    <t>4月分賃金</t>
    <rPh sb="1" eb="3">
      <t>ガツブン</t>
    </rPh>
    <phoneticPr fontId="2"/>
  </si>
  <si>
    <t>◎◎　◎◎　←氏名</t>
    <rPh sb="7" eb="9">
      <t>シメイ</t>
    </rPh>
    <phoneticPr fontId="3"/>
  </si>
  <si>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</si>
  <si>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</si>
  <si>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</si>
  <si>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</si>
  <si>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</si>
  <si>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</si>
  <si>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</si>
  <si>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</si>
  <si>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</si>
  <si>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</si>
  <si>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</si>
  <si>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R*.*.*</t>
    <phoneticPr fontId="3"/>
  </si>
  <si>
    <t>お茶代</t>
    <rPh sb="1" eb="3">
      <t>チャダイ</t>
    </rPh>
    <phoneticPr fontId="2"/>
  </si>
  <si>
    <t>○○商店（株）</t>
    <rPh sb="2" eb="4">
      <t>ショウテン</t>
    </rPh>
    <rPh sb="4" eb="7">
      <t>カブ</t>
    </rPh>
    <phoneticPr fontId="2"/>
  </si>
  <si>
    <t>○○郵便局</t>
    <rPh sb="2" eb="5">
      <t>ユウビンキョク</t>
    </rPh>
    <phoneticPr fontId="2"/>
  </si>
  <si>
    <t>○○株</t>
    <rPh sb="2" eb="3">
      <t>カブ</t>
    </rPh>
    <phoneticPr fontId="2"/>
  </si>
  <si>
    <t>○○○料</t>
    <rPh sb="3" eb="4">
      <t>リョウ</t>
    </rPh>
    <phoneticPr fontId="2"/>
  </si>
  <si>
    <t>子ども・子育て拠出金</t>
    <rPh sb="0" eb="1">
      <t>コ</t>
    </rPh>
    <rPh sb="4" eb="6">
      <t>コソダ</t>
    </rPh>
    <rPh sb="7" eb="10">
      <t>キョシュツキン</t>
    </rPh>
    <phoneticPr fontId="6"/>
  </si>
  <si>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</si>
  <si>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</si>
  <si>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外国旅費</t>
    <rPh sb="0" eb="2">
      <t>ガイコク</t>
    </rPh>
    <rPh sb="2" eb="4">
      <t>リョヒ</t>
    </rPh>
    <phoneticPr fontId="3"/>
  </si>
  <si>
    <t>（依頼出張）国内・外国旅費</t>
    <rPh sb="1" eb="3">
      <t>イライ</t>
    </rPh>
    <rPh sb="3" eb="5">
      <t>シュッチョウ</t>
    </rPh>
    <rPh sb="6" eb="8">
      <t>コクナイ</t>
    </rPh>
    <rPh sb="9" eb="11">
      <t>ガイコク</t>
    </rPh>
    <rPh sb="11" eb="13">
      <t>リョヒ</t>
    </rPh>
    <phoneticPr fontId="2"/>
  </si>
  <si>
    <t>R2.○.○～R3.3.○</t>
    <phoneticPr fontId="2"/>
  </si>
  <si>
    <t>令和○○年度　試験研究自己資金帳簿</t>
    <rPh sb="0" eb="2">
      <t>レイワ</t>
    </rPh>
    <rPh sb="4" eb="6">
      <t>ネンド</t>
    </rPh>
    <rPh sb="7" eb="9">
      <t>シケン</t>
    </rPh>
    <rPh sb="9" eb="11">
      <t>ケンキュウ</t>
    </rPh>
    <rPh sb="11" eb="13">
      <t>ジコ</t>
    </rPh>
    <rPh sb="13" eb="15">
      <t>シキン</t>
    </rPh>
    <rPh sb="15" eb="17">
      <t>チョウボ</t>
    </rPh>
    <phoneticPr fontId="2"/>
  </si>
  <si>
    <t>R2.4～R3.3支払実績</t>
    <rPh sb="9" eb="11">
      <t>シハラ</t>
    </rPh>
    <rPh sb="11" eb="13">
      <t>ジッセキ</t>
    </rPh>
    <phoneticPr fontId="2"/>
  </si>
  <si>
    <t>2020/4</t>
  </si>
  <si>
    <t>2020/5</t>
  </si>
  <si>
    <t>2020/6</t>
  </si>
  <si>
    <t>2020/7</t>
  </si>
  <si>
    <t>2020/8</t>
  </si>
  <si>
    <t>2020/9</t>
  </si>
  <si>
    <t>2020/10</t>
  </si>
  <si>
    <t>2020/11</t>
  </si>
  <si>
    <t>2020/12</t>
  </si>
  <si>
    <t>2021/1</t>
  </si>
  <si>
    <t>2021/2</t>
  </si>
  <si>
    <t>2021/3</t>
  </si>
  <si>
    <t>イノベーション創出強化研究推進事業</t>
    <rPh sb="7" eb="9">
      <t>ソウシュツ</t>
    </rPh>
    <rPh sb="9" eb="11">
      <t>キョウカ</t>
    </rPh>
    <rPh sb="11" eb="13">
      <t>ケンキュウ</t>
    </rPh>
    <rPh sb="13" eb="15">
      <t>スイシン</t>
    </rPh>
    <rPh sb="15" eb="17">
      <t>ジギョウ</t>
    </rPh>
    <phoneticPr fontId="2"/>
  </si>
  <si>
    <t>R○.○.○～R○.○.○</t>
  </si>
  <si>
    <t>R*.*.*</t>
  </si>
  <si>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</si>
  <si>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</si>
  <si>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9/3～13　○○駅～羽田空港第3ターミナル駅</t>
    <rPh sb="9" eb="10">
      <t>エキ</t>
    </rPh>
    <rPh sb="11" eb="13">
      <t>ハネダ</t>
    </rPh>
    <rPh sb="13" eb="15">
      <t>クウコウ</t>
    </rPh>
    <rPh sb="15" eb="16">
      <t>ダイ</t>
    </rPh>
    <rPh sb="22" eb="23">
      <t>エキ</t>
    </rPh>
    <phoneticPr fontId="2"/>
  </si>
  <si>
    <t>依頼出張旅費（国内・外国）</t>
    <rPh sb="0" eb="2">
      <t>イライ</t>
    </rPh>
    <rPh sb="2" eb="4">
      <t>シュッチョウ</t>
    </rPh>
    <rPh sb="4" eb="6">
      <t>リョヒ</t>
    </rPh>
    <rPh sb="7" eb="9">
      <t>コクナイ</t>
    </rPh>
    <rPh sb="10" eb="12">
      <t>ガイコク</t>
    </rPh>
    <phoneticPr fontId="2"/>
  </si>
  <si>
    <t>合計</t>
    <rPh sb="0" eb="2">
      <t>ゴウケイ</t>
    </rPh>
    <phoneticPr fontId="2"/>
  </si>
  <si>
    <t>（外国旅費）</t>
    <rPh sb="1" eb="3">
      <t>ガイコク</t>
    </rPh>
    <rPh sb="3" eb="5">
      <t>リョヒ</t>
    </rPh>
    <phoneticPr fontId="2"/>
  </si>
  <si>
    <t>（依頼出張）</t>
    <rPh sb="1" eb="3">
      <t>イライ</t>
    </rPh>
    <rPh sb="3" eb="5">
      <t>シュッチョウ</t>
    </rPh>
    <phoneticPr fontId="2"/>
  </si>
  <si>
    <t>(記載例)</t>
    <rPh sb="1" eb="4">
      <t>キサイレイ</t>
    </rPh>
    <phoneticPr fontId="2"/>
  </si>
  <si>
    <t>○○太郎</t>
    <rPh sb="2" eb="4">
      <t>タロウ</t>
    </rPh>
    <phoneticPr fontId="2"/>
  </si>
  <si>
    <t>福岡県福岡市</t>
    <rPh sb="0" eb="3">
      <t>フクオカケン</t>
    </rPh>
    <rPh sb="3" eb="6">
      <t>フクオカシ</t>
    </rPh>
    <phoneticPr fontId="2"/>
  </si>
  <si>
    <t>茨城県つくば市</t>
    <rPh sb="0" eb="3">
      <t>イバラキケン</t>
    </rPh>
    <rPh sb="6" eb="7">
      <t>シ</t>
    </rPh>
    <phoneticPr fontId="2"/>
  </si>
  <si>
    <t>○○研究会成果発表</t>
    <rPh sb="2" eb="5">
      <t>ケンキュウカイ</t>
    </rPh>
    <rPh sb="5" eb="7">
      <t>セイカ</t>
    </rPh>
    <rPh sb="7" eb="9">
      <t>ハッピョウ</t>
    </rPh>
    <phoneticPr fontId="2"/>
  </si>
  <si>
    <t>○○研究領域</t>
    <rPh sb="2" eb="4">
      <t>ケンキュウ</t>
    </rPh>
    <rPh sb="4" eb="6">
      <t>リョウイキ</t>
    </rPh>
    <phoneticPr fontId="2"/>
  </si>
  <si>
    <t>（国内旅費）</t>
    <rPh sb="1" eb="3">
      <t>コクナイ</t>
    </rPh>
    <rPh sb="3" eb="5">
      <t>リョヒ</t>
    </rPh>
    <phoneticPr fontId="2"/>
  </si>
  <si>
    <t>課税外(不・非課税)金額</t>
    <rPh sb="0" eb="2">
      <t>カゼイ</t>
    </rPh>
    <rPh sb="2" eb="3">
      <t>ガイ</t>
    </rPh>
    <rPh sb="4" eb="5">
      <t>フ</t>
    </rPh>
    <rPh sb="6" eb="9">
      <t>ヒカゼイ</t>
    </rPh>
    <rPh sb="10" eb="12">
      <t>キンガク</t>
    </rPh>
    <phoneticPr fontId="2"/>
  </si>
  <si>
    <t>支払日</t>
    <rPh sb="0" eb="3">
      <t>シハライビ</t>
    </rPh>
    <phoneticPr fontId="2"/>
  </si>
  <si>
    <t>支払
相手先</t>
    <rPh sb="0" eb="2">
      <t>シハライ</t>
    </rPh>
    <rPh sb="3" eb="6">
      <t>アイテサキ</t>
    </rPh>
    <phoneticPr fontId="2"/>
  </si>
  <si>
    <t>旅費支給
金額</t>
    <rPh sb="0" eb="2">
      <t>リョヒ</t>
    </rPh>
    <rPh sb="2" eb="4">
      <t>シキュウ</t>
    </rPh>
    <rPh sb="5" eb="7">
      <t>キンガク</t>
    </rPh>
    <phoneticPr fontId="2"/>
  </si>
  <si>
    <t>出張先（目的地）</t>
    <rPh sb="0" eb="3">
      <t>シュッチョウサキ</t>
    </rPh>
    <rPh sb="4" eb="7">
      <t>モクテキチ</t>
    </rPh>
    <phoneticPr fontId="3"/>
  </si>
  <si>
    <t>出発地</t>
    <rPh sb="0" eb="3">
      <t>シュッパツチ</t>
    </rPh>
    <phoneticPr fontId="2"/>
  </si>
  <si>
    <t>出張者</t>
    <rPh sb="0" eb="3">
      <t>シュッチョウシャ</t>
    </rPh>
    <phoneticPr fontId="2"/>
  </si>
  <si>
    <t>出張者所属</t>
    <rPh sb="0" eb="3">
      <t>シュッチョウシャ</t>
    </rPh>
    <rPh sb="3" eb="5">
      <t>ショゾク</t>
    </rPh>
    <phoneticPr fontId="6"/>
  </si>
  <si>
    <t>出張日付
（至）</t>
    <rPh sb="0" eb="2">
      <t>シュッチョウ</t>
    </rPh>
    <rPh sb="2" eb="4">
      <t>ヒヅ</t>
    </rPh>
    <rPh sb="6" eb="7">
      <t>イタ</t>
    </rPh>
    <phoneticPr fontId="6"/>
  </si>
  <si>
    <t>出張日付
（自）</t>
    <rPh sb="0" eb="2">
      <t>シュッチョウ</t>
    </rPh>
    <rPh sb="2" eb="4">
      <t>ヒヅ</t>
    </rPh>
    <rPh sb="6" eb="7">
      <t>ジ</t>
    </rPh>
    <phoneticPr fontId="6"/>
  </si>
  <si>
    <t>【参考】別紙旅費等内訳</t>
    <rPh sb="1" eb="3">
      <t>サンコウ</t>
    </rPh>
    <rPh sb="6" eb="8">
      <t>リョヒ</t>
    </rPh>
    <rPh sb="8" eb="9">
      <t>トウ</t>
    </rPh>
    <rPh sb="9" eb="11">
      <t>ウチワケ</t>
    </rPh>
    <phoneticPr fontId="3"/>
  </si>
  <si>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</si>
  <si>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</si>
  <si>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別紙旅費内訳のとおり</t>
    <rPh sb="0" eb="2">
      <t>ベッシ</t>
    </rPh>
    <rPh sb="2" eb="4">
      <t>リョヒ</t>
    </rPh>
    <rPh sb="4" eb="6">
      <t>ウチワケ</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</si>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</sst>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e\.m\.d;@"/>
    <numFmt numFmtId="177" formatCode="0.00_);[Red]\(0.00\)"/>
    <numFmt numFmtId="178" formatCode="m&quot;月&quot;d&quot;日&quot;;@"/>
    <numFmt numFmtId="179" formatCode="[$-800411]ge\.m\.d;@"/>
  </numFmts>
  <fonts count="5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11"/>
      <color rgb="FFFF0000"/>
      <name val="ＭＳ Ｐゴシック"/>
      <family val="2"/>
      <charset val="128"/>
      <scheme val="minor"/>
    </font>
    <font>
      <sz val="11"/>
      <color rgb="FFFF0000"/>
      <name val="ＭＳ Ｐゴシック"/>
      <family val="3"/>
      <charset val="128"/>
      <scheme val="major"/>
    </font>
  </fonts>
  <fills count="6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20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4"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5"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17"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18"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19"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0"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2"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17"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76">
    <xf numFmtId="0" fontId="0" fillId="0" borderId="0" xfId="0">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0" fontId="46" fillId="0" borderId="0" xfId="3" applyFont="1"/>
    <xf numFmtId="0" fontId="5" fillId="0" borderId="1" xfId="3" applyFont="1" applyBorder="1" applyAlignment="1">
      <alignment vertical="center"/>
    </xf>
    <xf numFmtId="0" fontId="5" fillId="0" borderId="13"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0" fontId="48"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38" fontId="49"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1" xfId="2" applyFont="1" applyFill="1" applyBorder="1">
      <alignment vertical="center"/>
    </xf>
    <xf numFmtId="0" fontId="1" fillId="0" borderId="1" xfId="2" applyFill="1" applyBorder="1">
      <alignment vertical="center"/>
    </xf>
    <xf numFmtId="38" fontId="4" fillId="0" borderId="0" xfId="1" applyFont="1" applyAlignment="1">
      <alignmen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38" fontId="1" fillId="0" borderId="0" xfId="2" applyNumberFormat="1" applyFill="1">
      <alignment vertical="center"/>
    </xf>
    <xf numFmtId="0" fontId="1" fillId="62" borderId="1" xfId="2" applyFont="1" applyFill="1" applyBorder="1" applyAlignment="1">
      <alignment vertical="center" wrapText="1"/>
    </xf>
    <xf numFmtId="38" fontId="1" fillId="62" borderId="1" xfId="1" applyFont="1" applyFill="1" applyBorder="1" applyAlignment="1">
      <alignment vertical="center" wrapText="1"/>
    </xf>
    <xf numFmtId="38" fontId="1" fillId="62" borderId="1" xfId="1" applyFont="1" applyFill="1" applyBorder="1" applyAlignment="1">
      <alignment vertical="center" shrinkToFit="1"/>
    </xf>
    <xf numFmtId="176" fontId="1" fillId="62" borderId="1" xfId="2" applyNumberFormat="1" applyFont="1" applyFill="1" applyBorder="1" applyAlignment="1">
      <alignment horizontal="right" vertical="center"/>
    </xf>
    <xf numFmtId="0" fontId="1" fillId="62" borderId="1" xfId="2" applyFont="1" applyFill="1" applyBorder="1">
      <alignment vertical="center"/>
    </xf>
    <xf numFmtId="179" fontId="1" fillId="0" borderId="1" xfId="2" applyNumberFormat="1" applyFont="1" applyFill="1" applyBorder="1" applyAlignment="1">
      <alignment vertical="center" shrinkToFit="1"/>
    </xf>
    <xf numFmtId="38" fontId="50" fillId="0" borderId="1" xfId="1" applyFont="1" applyFill="1" applyBorder="1" applyAlignment="1">
      <alignment vertical="center" wrapText="1"/>
    </xf>
    <xf numFmtId="38" fontId="1" fillId="6" borderId="1" xfId="1" applyFont="1" applyFill="1" applyBorder="1" applyAlignment="1">
      <alignment vertical="center" wrapText="1"/>
    </xf>
    <xf numFmtId="38" fontId="7" fillId="38" borderId="11" xfId="4" applyFont="1" applyFill="1" applyBorder="1" applyAlignment="1">
      <alignment horizontal="center" vertical="center" wrapText="1"/>
    </xf>
    <xf numFmtId="38" fontId="7" fillId="38" borderId="24" xfId="4" applyFont="1" applyFill="1" applyBorder="1" applyAlignment="1">
      <alignment horizontal="center" vertical="center" wrapText="1"/>
    </xf>
    <xf numFmtId="38" fontId="7" fillId="38" borderId="12"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5" fillId="6" borderId="25" xfId="6" applyFont="1" applyFill="1" applyBorder="1" applyAlignment="1">
      <alignment vertical="center" shrinkToFit="1"/>
    </xf>
    <xf numFmtId="38" fontId="5" fillId="6" borderId="12" xfId="6" applyFont="1" applyFill="1" applyBorder="1" applyAlignment="1">
      <alignment vertical="center" shrinkToFit="1"/>
    </xf>
    <xf numFmtId="38" fontId="8" fillId="0" borderId="11" xfId="6" applyFont="1" applyFill="1" applyBorder="1" applyAlignment="1">
      <alignment horizontal="right" vertical="center" shrinkToFit="1"/>
    </xf>
    <xf numFmtId="38" fontId="5" fillId="6" borderId="26" xfId="6" applyFont="1" applyFill="1" applyBorder="1" applyAlignment="1">
      <alignment vertical="center" shrinkToFit="1"/>
    </xf>
    <xf numFmtId="176" fontId="1" fillId="0" borderId="0" xfId="2" applyNumberFormat="1" applyFont="1" applyAlignment="1">
      <alignment horizontal="center" vertical="center"/>
    </xf>
    <xf numFmtId="38" fontId="0" fillId="0" borderId="1" xfId="1" applyFont="1" applyFill="1" applyBorder="1" applyAlignment="1">
      <alignment vertical="center"/>
    </xf>
    <xf numFmtId="38" fontId="5" fillId="0" borderId="1" xfId="1" applyNumberFormat="1" applyFont="1" applyFill="1" applyBorder="1" applyAlignment="1">
      <alignment horizontal="right" vertical="center" shrinkToFit="1"/>
    </xf>
    <xf numFmtId="0" fontId="1" fillId="61" borderId="1" xfId="2" applyFont="1" applyFill="1" applyBorder="1" applyAlignment="1">
      <alignment horizontal="center" vertical="center" shrinkToFit="1"/>
    </xf>
    <xf numFmtId="176" fontId="0" fillId="0" borderId="1" xfId="2" applyNumberFormat="1" applyFont="1" applyFill="1" applyBorder="1" applyAlignment="1">
      <alignment horizontal="right" vertical="center"/>
    </xf>
    <xf numFmtId="176" fontId="1" fillId="0" borderId="0" xfId="2" applyNumberFormat="1" applyFont="1" applyAlignment="1">
      <alignment horizontal="right" vertical="center"/>
    </xf>
    <xf numFmtId="176" fontId="1" fillId="0" borderId="0" xfId="2" applyNumberFormat="1" applyFont="1" applyAlignment="1">
      <alignment vertical="center"/>
    </xf>
    <xf numFmtId="0" fontId="1" fillId="0" borderId="0" xfId="2">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0" fontId="1" fillId="0" borderId="1" xfId="2" applyBorder="1" applyAlignment="1">
      <alignment vertical="center" wrapText="1"/>
    </xf>
    <xf numFmtId="176" fontId="1" fillId="0" borderId="1" xfId="2" applyNumberFormat="1" applyBorder="1" applyAlignment="1">
      <alignment horizontal="right" vertical="center"/>
    </xf>
    <xf numFmtId="38" fontId="1" fillId="0" borderId="0" xfId="1" applyAlignment="1">
      <alignment vertical="center"/>
    </xf>
    <xf numFmtId="38" fontId="1" fillId="0" borderId="1" xfId="1" applyBorder="1" applyAlignment="1">
      <alignment vertical="center" wrapText="1"/>
    </xf>
    <xf numFmtId="38" fontId="1" fillId="0" borderId="1" xfId="1" applyBorder="1" applyAlignment="1">
      <alignment vertical="center" shrinkToFit="1"/>
    </xf>
    <xf numFmtId="38" fontId="0" fillId="0" borderId="0" xfId="1" applyFont="1" applyAlignment="1">
      <alignment vertical="center"/>
    </xf>
    <xf numFmtId="176" fontId="0" fillId="0" borderId="0" xfId="0" applyNumberFormat="1">
      <alignment vertical="center"/>
    </xf>
    <xf numFmtId="0" fontId="0" fillId="63" borderId="0" xfId="0" applyFill="1">
      <alignment vertical="center"/>
    </xf>
    <xf numFmtId="38" fontId="8" fillId="63" borderId="1" xfId="1" applyFont="1" applyFill="1" applyBorder="1" applyAlignment="1">
      <alignment vertical="center" shrinkToFit="1"/>
    </xf>
    <xf numFmtId="0" fontId="8" fillId="63" borderId="1" xfId="6" applyNumberFormat="1" applyFont="1" applyFill="1" applyBorder="1" applyAlignment="1">
      <alignment vertical="center" shrinkToFit="1"/>
    </xf>
    <xf numFmtId="38" fontId="8" fillId="63" borderId="1" xfId="6" applyFont="1" applyFill="1" applyBorder="1" applyAlignment="1">
      <alignment vertical="center" shrinkToFit="1"/>
    </xf>
    <xf numFmtId="177" fontId="8" fillId="63" borderId="1" xfId="6" applyNumberFormat="1" applyFont="1" applyFill="1" applyBorder="1" applyAlignment="1">
      <alignment vertical="center" shrinkToFit="1"/>
    </xf>
    <xf numFmtId="0" fontId="1" fillId="63" borderId="1" xfId="7" applyFill="1" applyBorder="1" applyAlignment="1">
      <alignment vertical="center" shrinkToFit="1"/>
    </xf>
    <xf numFmtId="0" fontId="8" fillId="63" borderId="1" xfId="7" applyFont="1" applyFill="1" applyBorder="1" applyAlignment="1">
      <alignment horizontal="center" vertical="center" shrinkToFit="1"/>
    </xf>
    <xf numFmtId="176" fontId="1" fillId="63" borderId="1" xfId="7" applyNumberFormat="1" applyFill="1" applyBorder="1" applyAlignment="1">
      <alignment vertical="center" shrinkToFit="1"/>
    </xf>
    <xf numFmtId="38" fontId="8" fillId="0" borderId="1" xfId="1" applyFont="1" applyFill="1" applyBorder="1" applyAlignment="1">
      <alignment vertical="center" shrinkToFit="1"/>
    </xf>
    <xf numFmtId="176" fontId="0" fillId="0" borderId="1" xfId="1" applyNumberFormat="1" applyFont="1" applyFill="1" applyBorder="1" applyAlignment="1">
      <alignment vertical="center"/>
    </xf>
    <xf numFmtId="0" fontId="5" fillId="0" borderId="1" xfId="5" applyBorder="1" applyAlignment="1">
      <alignment vertical="center" shrinkToFit="1"/>
    </xf>
    <xf numFmtId="0" fontId="8" fillId="0" borderId="1" xfId="5" applyFont="1" applyBorder="1" applyAlignment="1">
      <alignment horizontal="center" vertical="center" shrinkToFit="1"/>
    </xf>
    <xf numFmtId="176" fontId="5" fillId="0" borderId="1" xfId="5" applyNumberFormat="1" applyBorder="1" applyAlignment="1">
      <alignment horizontal="center" vertical="center" shrinkToFit="1"/>
    </xf>
    <xf numFmtId="38" fontId="7" fillId="0" borderId="12" xfId="1" applyFont="1" applyFill="1" applyBorder="1" applyAlignment="1">
      <alignment horizontal="center" vertical="center" wrapText="1"/>
    </xf>
    <xf numFmtId="176" fontId="7" fillId="0" borderId="23" xfId="4" applyNumberFormat="1" applyFont="1" applyFill="1" applyBorder="1" applyAlignment="1">
      <alignment horizontal="center" vertical="center" wrapText="1"/>
    </xf>
    <xf numFmtId="38" fontId="7" fillId="0" borderId="23" xfId="4" applyFont="1" applyFill="1" applyBorder="1" applyAlignment="1">
      <alignment horizontal="center" vertical="center" wrapText="1"/>
    </xf>
    <xf numFmtId="38" fontId="7" fillId="0" borderId="23" xfId="1" applyFont="1" applyFill="1" applyBorder="1" applyAlignment="1">
      <alignment horizontal="center" vertical="center" wrapText="1"/>
    </xf>
    <xf numFmtId="177" fontId="7" fillId="0" borderId="23" xfId="3" applyNumberFormat="1" applyFont="1" applyBorder="1" applyAlignment="1">
      <alignment horizontal="center" vertical="center" wrapText="1"/>
    </xf>
    <xf numFmtId="0" fontId="7" fillId="0" borderId="23" xfId="3" applyFont="1" applyBorder="1" applyAlignment="1">
      <alignment horizontal="center" vertical="center" wrapText="1"/>
    </xf>
    <xf numFmtId="0" fontId="47" fillId="0" borderId="23" xfId="3" applyFont="1" applyBorder="1" applyAlignment="1">
      <alignment horizontal="center" vertical="center" wrapText="1"/>
    </xf>
    <xf numFmtId="176" fontId="47" fillId="0" borderId="23" xfId="3" applyNumberFormat="1" applyFont="1" applyBorder="1" applyAlignment="1">
      <alignment vertical="center"/>
    </xf>
    <xf numFmtId="176" fontId="47" fillId="0" borderId="11" xfId="3" applyNumberFormat="1" applyFont="1" applyBorder="1" applyAlignment="1">
      <alignment vertical="center"/>
    </xf>
    <xf numFmtId="0" fontId="0" fillId="0" borderId="0" xfId="0" applyAlignment="1">
      <alignment horizontal="left" vertical="center"/>
    </xf>
    <xf numFmtId="0" fontId="51" fillId="0" borderId="0" xfId="0" applyFont="1" applyAlignment="1">
      <alignment horizontal="left" vertical="center"/>
    </xf>
    <xf numFmtId="38" fontId="52" fillId="0" borderId="1" xfId="1" applyFont="1" applyFill="1" applyBorder="1" applyAlignment="1">
      <alignment vertical="center" shrinkToFit="1"/>
    </xf>
    <xf numFmtId="176" fontId="24" fillId="0" borderId="1" xfId="1" applyNumberFormat="1" applyFont="1" applyFill="1" applyBorder="1" applyAlignment="1">
      <alignment horizontal="left" vertical="center"/>
    </xf>
    <xf numFmtId="38" fontId="24" fillId="0" borderId="1" xfId="1" applyFont="1" applyFill="1" applyBorder="1" applyAlignment="1">
      <alignment horizontal="left" vertical="center"/>
    </xf>
    <xf numFmtId="38" fontId="52" fillId="0" borderId="1" xfId="6" applyFont="1" applyFill="1" applyBorder="1" applyAlignment="1">
      <alignment horizontal="left" vertical="center" shrinkToFit="1"/>
    </xf>
    <xf numFmtId="177" fontId="52" fillId="0" borderId="1" xfId="6" applyNumberFormat="1" applyFont="1" applyFill="1" applyBorder="1" applyAlignment="1">
      <alignment horizontal="left" vertical="center" shrinkToFit="1"/>
    </xf>
    <xf numFmtId="0" fontId="52" fillId="0" borderId="1" xfId="5" applyFont="1" applyBorder="1" applyAlignment="1">
      <alignment horizontal="left" vertical="center" shrinkToFit="1"/>
    </xf>
    <xf numFmtId="176" fontId="24" fillId="0" borderId="1" xfId="5" applyNumberFormat="1" applyFont="1" applyBorder="1" applyAlignment="1">
      <alignment horizontal="left" vertical="center" shrinkToFit="1"/>
    </xf>
    <xf numFmtId="38" fontId="7" fillId="38" borderId="1" xfId="1" applyFont="1" applyFill="1" applyBorder="1" applyAlignment="1">
      <alignment horizontal="center" vertical="center" wrapText="1"/>
    </xf>
    <xf numFmtId="176" fontId="7" fillId="38" borderId="1" xfId="4" applyNumberFormat="1" applyFont="1" applyFill="1" applyBorder="1" applyAlignment="1">
      <alignment horizontal="center" vertical="center" wrapText="1"/>
    </xf>
    <xf numFmtId="176" fontId="47" fillId="38" borderId="1" xfId="3" applyNumberFormat="1" applyFont="1" applyFill="1" applyBorder="1" applyAlignment="1">
      <alignment horizontal="center" vertical="center" wrapText="1"/>
    </xf>
    <xf numFmtId="38" fontId="5" fillId="0" borderId="0" xfId="1" applyFont="1"/>
    <xf numFmtId="176" fontId="5" fillId="0" borderId="0" xfId="3" applyNumberFormat="1" applyFont="1"/>
    <xf numFmtId="176" fontId="48" fillId="0" borderId="0" xfId="3" applyNumberFormat="1" applyFont="1"/>
    <xf numFmtId="0" fontId="0" fillId="0" borderId="1" xfId="0" applyBorder="1" applyAlignment="1">
      <alignment horizontal="left" vertical="center"/>
    </xf>
    <xf numFmtId="0" fontId="0" fillId="63" borderId="1" xfId="0" applyFill="1" applyBorder="1">
      <alignment vertical="center"/>
    </xf>
    <xf numFmtId="176" fontId="1" fillId="0" borderId="0" xfId="2" applyNumberFormat="1" applyFont="1" applyAlignment="1">
      <alignment horizontal="center" vertical="center"/>
    </xf>
    <xf numFmtId="0" fontId="1" fillId="0" borderId="0" xfId="2" applyFont="1" applyAlignment="1">
      <alignment vertical="center" shrinkToFit="1"/>
    </xf>
    <xf numFmtId="0" fontId="5" fillId="0" borderId="11" xfId="3" applyFont="1" applyBorder="1" applyAlignment="1">
      <alignment vertical="center" wrapText="1"/>
    </xf>
    <xf numFmtId="0" fontId="5" fillId="0" borderId="23" xfId="3" applyFont="1" applyBorder="1" applyAlignment="1">
      <alignment vertical="center" wrapText="1"/>
    </xf>
    <xf numFmtId="0" fontId="5" fillId="0" borderId="12" xfId="3" applyFont="1" applyBorder="1" applyAlignment="1">
      <alignment vertical="center" wrapText="1"/>
    </xf>
  </cellXfs>
  <cellStyles count="201">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199" xr:uid="{DCC2F2B7-F8C4-4C3D-A5D0-CD8C4CF29D4F}"/>
    <cellStyle name="通貨 2 3" xfId="200" xr:uid="{CEF92C95-2462-4E90-9FEF-4E98EF0E2CC8}"/>
    <cellStyle name="通貨 2 4" xfId="198" xr:uid="{157AF5B8-EBAE-4EF3-8F03-C9C52C27C74A}"/>
    <cellStyle name="入力 2" xfId="133" xr:uid="{00000000-0005-0000-0000-000081000000}"/>
    <cellStyle name="入力 3" xfId="134" xr:uid="{00000000-0005-0000-0000-000082000000}"/>
    <cellStyle name="入力 4" xfId="135" xr:uid="{00000000-0005-0000-0000-000083000000}"/>
    <cellStyle name="標準" xfId="0" builtinId="0"/>
    <cellStyle name="標準 10" xfId="136" xr:uid="{00000000-0005-0000-0000-000085000000}"/>
    <cellStyle name="標準 10 2" xfId="5" xr:uid="{00000000-0005-0000-0000-000086000000}"/>
    <cellStyle name="標準 11" xfId="137" xr:uid="{00000000-0005-0000-0000-000087000000}"/>
    <cellStyle name="標準 12" xfId="138" xr:uid="{00000000-0005-0000-0000-000088000000}"/>
    <cellStyle name="標準 13" xfId="139" xr:uid="{00000000-0005-0000-0000-000089000000}"/>
    <cellStyle name="標準 14" xfId="140" xr:uid="{00000000-0005-0000-0000-00008A000000}"/>
    <cellStyle name="標準 15" xfId="141" xr:uid="{00000000-0005-0000-0000-00008B000000}"/>
    <cellStyle name="標準 16" xfId="142" xr:uid="{00000000-0005-0000-0000-00008C000000}"/>
    <cellStyle name="標準 17" xfId="143" xr:uid="{00000000-0005-0000-0000-00008D000000}"/>
    <cellStyle name="標準 18" xfId="144" xr:uid="{00000000-0005-0000-0000-00008E000000}"/>
    <cellStyle name="標準 19" xfId="145" xr:uid="{00000000-0005-0000-0000-00008F000000}"/>
    <cellStyle name="標準 2" xfId="146" xr:uid="{00000000-0005-0000-0000-000090000000}"/>
    <cellStyle name="標準 2 2" xfId="147" xr:uid="{00000000-0005-0000-0000-000091000000}"/>
    <cellStyle name="標準 2 2 2" xfId="148" xr:uid="{00000000-0005-0000-0000-000092000000}"/>
    <cellStyle name="標準 2 3" xfId="149" xr:uid="{00000000-0005-0000-0000-000093000000}"/>
    <cellStyle name="標準 2 4" xfId="150" xr:uid="{00000000-0005-0000-0000-000094000000}"/>
    <cellStyle name="標準 2 5" xfId="151" xr:uid="{00000000-0005-0000-0000-000095000000}"/>
    <cellStyle name="標準 2 6" xfId="152" xr:uid="{00000000-0005-0000-0000-000096000000}"/>
    <cellStyle name="標準 2 7" xfId="153" xr:uid="{00000000-0005-0000-0000-000097000000}"/>
    <cellStyle name="標準 2 8" xfId="154" xr:uid="{00000000-0005-0000-0000-000098000000}"/>
    <cellStyle name="標準 2 9" xfId="155" xr:uid="{00000000-0005-0000-0000-000099000000}"/>
    <cellStyle name="標準 20" xfId="156" xr:uid="{00000000-0005-0000-0000-00009A000000}"/>
    <cellStyle name="標準 21" xfId="157" xr:uid="{00000000-0005-0000-0000-00009B000000}"/>
    <cellStyle name="標準 22" xfId="158" xr:uid="{00000000-0005-0000-0000-00009C000000}"/>
    <cellStyle name="標準 23" xfId="159" xr:uid="{00000000-0005-0000-0000-00009D000000}"/>
    <cellStyle name="標準 24" xfId="160" xr:uid="{00000000-0005-0000-0000-00009E000000}"/>
    <cellStyle name="標準 25" xfId="161" xr:uid="{00000000-0005-0000-0000-00009F000000}"/>
    <cellStyle name="標準 26" xfId="162" xr:uid="{00000000-0005-0000-0000-0000A0000000}"/>
    <cellStyle name="標準 27" xfId="163" xr:uid="{00000000-0005-0000-0000-0000A1000000}"/>
    <cellStyle name="標準 28" xfId="164" xr:uid="{00000000-0005-0000-0000-0000A2000000}"/>
    <cellStyle name="標準 29" xfId="165" xr:uid="{00000000-0005-0000-0000-0000A3000000}"/>
    <cellStyle name="標準 3" xfId="7" xr:uid="{00000000-0005-0000-0000-0000A4000000}"/>
    <cellStyle name="標準 3 2" xfId="166" xr:uid="{00000000-0005-0000-0000-0000A5000000}"/>
    <cellStyle name="標準 3 2 2" xfId="167" xr:uid="{00000000-0005-0000-0000-0000A6000000}"/>
    <cellStyle name="標準 3 3" xfId="3" xr:uid="{00000000-0005-0000-0000-0000A7000000}"/>
    <cellStyle name="標準 30" xfId="168" xr:uid="{00000000-0005-0000-0000-0000A8000000}"/>
    <cellStyle name="標準 31" xfId="169" xr:uid="{00000000-0005-0000-0000-0000A9000000}"/>
    <cellStyle name="標準 32" xfId="170" xr:uid="{00000000-0005-0000-0000-0000AA000000}"/>
    <cellStyle name="標準 33" xfId="171" xr:uid="{00000000-0005-0000-0000-0000AB000000}"/>
    <cellStyle name="標準 34" xfId="172" xr:uid="{00000000-0005-0000-0000-0000AC000000}"/>
    <cellStyle name="標準 35" xfId="173" xr:uid="{00000000-0005-0000-0000-0000AD000000}"/>
    <cellStyle name="標準 36" xfId="174" xr:uid="{00000000-0005-0000-0000-0000AE000000}"/>
    <cellStyle name="標準 37" xfId="175" xr:uid="{00000000-0005-0000-0000-0000AF000000}"/>
    <cellStyle name="標準 38" xfId="176" xr:uid="{00000000-0005-0000-0000-0000B0000000}"/>
    <cellStyle name="標準 39" xfId="177" xr:uid="{00000000-0005-0000-0000-0000B1000000}"/>
    <cellStyle name="標準 4" xfId="178" xr:uid="{00000000-0005-0000-0000-0000B2000000}"/>
    <cellStyle name="標準 4 2" xfId="179" xr:uid="{00000000-0005-0000-0000-0000B3000000}"/>
    <cellStyle name="標準 40" xfId="180" xr:uid="{00000000-0005-0000-0000-0000B4000000}"/>
    <cellStyle name="標準 41" xfId="181" xr:uid="{00000000-0005-0000-0000-0000B5000000}"/>
    <cellStyle name="標準 42" xfId="182" xr:uid="{00000000-0005-0000-0000-0000B6000000}"/>
    <cellStyle name="標準 43" xfId="183" xr:uid="{00000000-0005-0000-0000-0000B7000000}"/>
    <cellStyle name="標準 44" xfId="184" xr:uid="{00000000-0005-0000-0000-0000B8000000}"/>
    <cellStyle name="標準 45" xfId="185" xr:uid="{00000000-0005-0000-0000-0000B9000000}"/>
    <cellStyle name="標準 5" xfId="186" xr:uid="{00000000-0005-0000-0000-0000BA000000}"/>
    <cellStyle name="標準 5 2" xfId="187" xr:uid="{00000000-0005-0000-0000-0000BB000000}"/>
    <cellStyle name="標準 5 3" xfId="188" xr:uid="{00000000-0005-0000-0000-0000BC000000}"/>
    <cellStyle name="標準 6" xfId="189" xr:uid="{00000000-0005-0000-0000-0000BD000000}"/>
    <cellStyle name="標準 6 2" xfId="190" xr:uid="{00000000-0005-0000-0000-0000BE000000}"/>
    <cellStyle name="標準 7" xfId="191" xr:uid="{00000000-0005-0000-0000-0000BF000000}"/>
    <cellStyle name="標準 8" xfId="192" xr:uid="{00000000-0005-0000-0000-0000C0000000}"/>
    <cellStyle name="標準 9" xfId="193" xr:uid="{00000000-0005-0000-0000-0000C1000000}"/>
    <cellStyle name="標準_【畜草研】Ｈ１８えさプロ収支簿" xfId="2" xr:uid="{00000000-0005-0000-0000-0000C2000000}"/>
    <cellStyle name="良い 2" xfId="194" xr:uid="{00000000-0005-0000-0000-0000C3000000}"/>
    <cellStyle name="良い 3" xfId="195" xr:uid="{00000000-0005-0000-0000-0000C4000000}"/>
    <cellStyle name="良い 4" xfId="196" xr:uid="{00000000-0005-0000-0000-0000C5000000}"/>
  </cellStyles>
  <dxfs count="0"/>
  <tableStyles count="0" defaultTableStyle="TableStyleMedium9" defaultPivotStyle="PivotStyleLight16"/>
  <colors>
    <mruColors>
      <color rgb="FFFFFF99"/>
      <color rgb="FFFFFFCC"/>
      <color rgb="FFCCFFCC"/>
      <color rgb="FF99FFCC"/>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F93069CB-96C2-4A3E-B467-F3FDD17F2D93}"/>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47BC7BBD-78A6-49B3-83B3-D33A8E3D3440}"/>
            </a:ext>
          </a:extLst>
        </xdr:cNvPr>
        <xdr:cNvSpPr/>
      </xdr:nvSpPr>
      <xdr:spPr>
        <a:xfrm>
          <a:off x="3732120" y="838199"/>
          <a:ext cx="2092138" cy="31768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963145</xdr:colOff>
      <xdr:row>21</xdr:row>
      <xdr:rowOff>196101</xdr:rowOff>
    </xdr:from>
    <xdr:to>
      <xdr:col>8</xdr:col>
      <xdr:colOff>145676</xdr:colOff>
      <xdr:row>24</xdr:row>
      <xdr:rowOff>145676</xdr:rowOff>
    </xdr:to>
    <xdr:sp macro="" textlink="">
      <xdr:nvSpPr>
        <xdr:cNvPr id="4" name="四角形吹き出し 5">
          <a:extLst>
            <a:ext uri="{FF2B5EF4-FFF2-40B4-BE49-F238E27FC236}">
              <a16:creationId xmlns:a16="http://schemas.microsoft.com/office/drawing/2014/main" id="{11C03FA7-3421-47A7-9ABC-525B8E3AD9AB}"/>
            </a:ext>
          </a:extLst>
        </xdr:cNvPr>
        <xdr:cNvSpPr/>
      </xdr:nvSpPr>
      <xdr:spPr>
        <a:xfrm>
          <a:off x="6297145" y="6079189"/>
          <a:ext cx="1827119" cy="1159811"/>
        </a:xfrm>
        <a:prstGeom prst="wedgeRectCallout">
          <a:avLst>
            <a:gd name="adj1" fmla="val -97455"/>
            <a:gd name="adj2" fmla="val 1902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38</xdr:row>
      <xdr:rowOff>104773</xdr:rowOff>
    </xdr:from>
    <xdr:to>
      <xdr:col>2</xdr:col>
      <xdr:colOff>231321</xdr:colOff>
      <xdr:row>39</xdr:row>
      <xdr:rowOff>380999</xdr:rowOff>
    </xdr:to>
    <xdr:sp macro="" textlink="">
      <xdr:nvSpPr>
        <xdr:cNvPr id="5" name="四角形吹き出し 9">
          <a:extLst>
            <a:ext uri="{FF2B5EF4-FFF2-40B4-BE49-F238E27FC236}">
              <a16:creationId xmlns:a16="http://schemas.microsoft.com/office/drawing/2014/main" id="{A07871E6-7249-4F23-A00F-26AB982F6CE5}"/>
            </a:ext>
          </a:extLst>
        </xdr:cNvPr>
        <xdr:cNvSpPr/>
      </xdr:nvSpPr>
      <xdr:spPr>
        <a:xfrm>
          <a:off x="2286001" y="12792073"/>
          <a:ext cx="1612445" cy="676276"/>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41</xdr:row>
      <xdr:rowOff>161924</xdr:rowOff>
    </xdr:from>
    <xdr:to>
      <xdr:col>3</xdr:col>
      <xdr:colOff>266700</xdr:colOff>
      <xdr:row>42</xdr:row>
      <xdr:rowOff>68036</xdr:rowOff>
    </xdr:to>
    <xdr:sp macro="" textlink="">
      <xdr:nvSpPr>
        <xdr:cNvPr id="6" name="四角形吹き出し 6">
          <a:extLst>
            <a:ext uri="{FF2B5EF4-FFF2-40B4-BE49-F238E27FC236}">
              <a16:creationId xmlns:a16="http://schemas.microsoft.com/office/drawing/2014/main" id="{2DE23015-BF30-4C3B-A431-F10389CBC065}"/>
            </a:ext>
          </a:extLst>
        </xdr:cNvPr>
        <xdr:cNvSpPr/>
      </xdr:nvSpPr>
      <xdr:spPr>
        <a:xfrm>
          <a:off x="3667125" y="14049374"/>
          <a:ext cx="752475" cy="30616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41</xdr:row>
      <xdr:rowOff>161924</xdr:rowOff>
    </xdr:from>
    <xdr:to>
      <xdr:col>1</xdr:col>
      <xdr:colOff>952500</xdr:colOff>
      <xdr:row>42</xdr:row>
      <xdr:rowOff>40822</xdr:rowOff>
    </xdr:to>
    <xdr:sp macro="" textlink="">
      <xdr:nvSpPr>
        <xdr:cNvPr id="7" name="四角形吹き出し 15">
          <a:extLst>
            <a:ext uri="{FF2B5EF4-FFF2-40B4-BE49-F238E27FC236}">
              <a16:creationId xmlns:a16="http://schemas.microsoft.com/office/drawing/2014/main" id="{3BFD5AB5-F3CB-49E8-AEC6-0071BB37E5B1}"/>
            </a:ext>
          </a:extLst>
        </xdr:cNvPr>
        <xdr:cNvSpPr/>
      </xdr:nvSpPr>
      <xdr:spPr>
        <a:xfrm>
          <a:off x="1485900" y="14049374"/>
          <a:ext cx="1409700" cy="27894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49</xdr:row>
      <xdr:rowOff>314325</xdr:rowOff>
    </xdr:from>
    <xdr:to>
      <xdr:col>8</xdr:col>
      <xdr:colOff>561975</xdr:colOff>
      <xdr:row>51</xdr:row>
      <xdr:rowOff>231321</xdr:rowOff>
    </xdr:to>
    <xdr:sp macro="" textlink="">
      <xdr:nvSpPr>
        <xdr:cNvPr id="8" name="四角形吹き出し 7">
          <a:extLst>
            <a:ext uri="{FF2B5EF4-FFF2-40B4-BE49-F238E27FC236}">
              <a16:creationId xmlns:a16="http://schemas.microsoft.com/office/drawing/2014/main" id="{31940E7A-EDDB-4CEA-AAA3-76DE09760D35}"/>
            </a:ext>
          </a:extLst>
        </xdr:cNvPr>
        <xdr:cNvSpPr/>
      </xdr:nvSpPr>
      <xdr:spPr>
        <a:xfrm>
          <a:off x="6905626" y="15801975"/>
          <a:ext cx="1628774" cy="717096"/>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0</xdr:col>
      <xdr:colOff>1255059</xdr:colOff>
      <xdr:row>16</xdr:row>
      <xdr:rowOff>246529</xdr:rowOff>
    </xdr:from>
    <xdr:to>
      <xdr:col>2</xdr:col>
      <xdr:colOff>240926</xdr:colOff>
      <xdr:row>20</xdr:row>
      <xdr:rowOff>254372</xdr:rowOff>
    </xdr:to>
    <xdr:sp macro="" textlink="">
      <xdr:nvSpPr>
        <xdr:cNvPr id="9" name="四角形吹き出し 3">
          <a:extLst>
            <a:ext uri="{FF2B5EF4-FFF2-40B4-BE49-F238E27FC236}">
              <a16:creationId xmlns:a16="http://schemas.microsoft.com/office/drawing/2014/main" id="{7CAD2784-8035-49E7-8693-F9E05EBD1C90}"/>
            </a:ext>
          </a:extLst>
        </xdr:cNvPr>
        <xdr:cNvSpPr/>
      </xdr:nvSpPr>
      <xdr:spPr>
        <a:xfrm>
          <a:off x="1255059" y="4112558"/>
          <a:ext cx="2650191" cy="1621490"/>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rPr>
            <a:t>原則</a:t>
          </a:r>
          <a:r>
            <a:rPr lang="ja-JP" altLang="ja-JP" sz="1600" b="1" i="0" baseline="0">
              <a:solidFill>
                <a:srgbClr val="0000FF"/>
              </a:solidFill>
              <a:effectLst/>
              <a:latin typeface="+mn-lt"/>
              <a:ea typeface="+mn-ea"/>
              <a:cs typeface="+mn-cs"/>
            </a:rPr>
            <a:t>１行１伝票での記載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（証拠書類については、各構成員で適切に保管してください。）</a:t>
          </a:r>
          <a:endParaRPr kumimoji="1" lang="en-US" altLang="ja-JP" sz="2400" b="1">
            <a:solidFill>
              <a:srgbClr val="0000FF"/>
            </a:solidFill>
          </a:endParaRPr>
        </a:p>
      </xdr:txBody>
    </xdr:sp>
    <xdr:clientData/>
  </xdr:twoCellAnchor>
  <xdr:twoCellAnchor>
    <xdr:from>
      <xdr:col>5</xdr:col>
      <xdr:colOff>381000</xdr:colOff>
      <xdr:row>46</xdr:row>
      <xdr:rowOff>33618</xdr:rowOff>
    </xdr:from>
    <xdr:to>
      <xdr:col>8</xdr:col>
      <xdr:colOff>238426</xdr:colOff>
      <xdr:row>47</xdr:row>
      <xdr:rowOff>378598</xdr:rowOff>
    </xdr:to>
    <xdr:sp macro="" textlink="">
      <xdr:nvSpPr>
        <xdr:cNvPr id="12" name="四角形吹き出し 5">
          <a:extLst>
            <a:ext uri="{FF2B5EF4-FFF2-40B4-BE49-F238E27FC236}">
              <a16:creationId xmlns:a16="http://schemas.microsoft.com/office/drawing/2014/main" id="{35225124-79DE-41A1-9056-F69121A95220}"/>
            </a:ext>
          </a:extLst>
        </xdr:cNvPr>
        <xdr:cNvSpPr/>
      </xdr:nvSpPr>
      <xdr:spPr>
        <a:xfrm>
          <a:off x="5715000" y="15990794"/>
          <a:ext cx="2502014" cy="748392"/>
        </a:xfrm>
        <a:prstGeom prst="wedgeRectCallout">
          <a:avLst>
            <a:gd name="adj1" fmla="val -62039"/>
            <a:gd name="adj2" fmla="val -1293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旅費を別途整理している場合は、「別紙○○のとおり」として、合計額を記入</a:t>
          </a:r>
        </a:p>
      </xdr:txBody>
    </xdr:sp>
    <xdr:clientData/>
  </xdr:twoCellAnchor>
  <xdr:twoCellAnchor>
    <xdr:from>
      <xdr:col>5</xdr:col>
      <xdr:colOff>1255059</xdr:colOff>
      <xdr:row>43</xdr:row>
      <xdr:rowOff>89647</xdr:rowOff>
    </xdr:from>
    <xdr:to>
      <xdr:col>8</xdr:col>
      <xdr:colOff>425824</xdr:colOff>
      <xdr:row>45</xdr:row>
      <xdr:rowOff>20311</xdr:rowOff>
    </xdr:to>
    <xdr:sp macro="" textlink="">
      <xdr:nvSpPr>
        <xdr:cNvPr id="13" name="四角形吹き出し 5">
          <a:extLst>
            <a:ext uri="{FF2B5EF4-FFF2-40B4-BE49-F238E27FC236}">
              <a16:creationId xmlns:a16="http://schemas.microsoft.com/office/drawing/2014/main" id="{884FAE67-ADDA-420B-9BAC-248D32E123A8}"/>
            </a:ext>
          </a:extLst>
        </xdr:cNvPr>
        <xdr:cNvSpPr/>
      </xdr:nvSpPr>
      <xdr:spPr>
        <a:xfrm>
          <a:off x="6589059" y="14847794"/>
          <a:ext cx="1815353" cy="726282"/>
        </a:xfrm>
        <a:prstGeom prst="wedgeRectCallout">
          <a:avLst>
            <a:gd name="adj1" fmla="val -64529"/>
            <a:gd name="adj2" fmla="val -1610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1</a:t>
          </a:r>
          <a:r>
            <a:rPr kumimoji="1" lang="ja-JP" altLang="en-US" sz="1100">
              <a:solidFill>
                <a:srgbClr val="0000FF"/>
              </a:solidFill>
            </a:rPr>
            <a:t>件毎に記載する場合は、旅費計算書の内容を記載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65"/>
  <sheetViews>
    <sheetView tabSelected="1" view="pageBreakPreview" zoomScale="85" zoomScaleNormal="85" zoomScaleSheetLayoutView="85" workbookViewId="0">
      <selection activeCell="B9" sqref="B9"/>
    </sheetView>
  </sheetViews>
  <sheetFormatPr defaultColWidth="9" defaultRowHeight="13.5"/>
  <cols>
    <col min="1" max="1" width="25.5" style="62" customWidth="1"/>
    <col min="2" max="2" width="22.625" style="63" customWidth="1"/>
    <col min="3" max="3" width="6.375" style="63" customWidth="1"/>
    <col min="4" max="4" width="5.25" style="63" bestFit="1" customWidth="1"/>
    <col min="5" max="5" width="10.25" style="63" bestFit="1" customWidth="1"/>
    <col min="6" max="6" width="17.375" style="62" bestFit="1" customWidth="1"/>
    <col min="7" max="9" width="8.625" style="41" customWidth="1"/>
    <col min="10" max="10" width="12.875" style="62" customWidth="1"/>
    <col min="11" max="11" width="1.75" style="61" customWidth="1"/>
    <col min="12" max="13" width="10.625" style="61" bestFit="1" customWidth="1"/>
    <col min="14" max="16384" width="9" style="61"/>
  </cols>
  <sheetData>
    <row r="2" spans="1:11">
      <c r="A2" s="62" t="s">
        <v>130</v>
      </c>
      <c r="B2" s="52"/>
      <c r="G2" s="171" t="s">
        <v>91</v>
      </c>
      <c r="H2" s="171"/>
      <c r="I2" s="171"/>
      <c r="J2" s="171"/>
    </row>
    <row r="3" spans="1:11">
      <c r="A3" s="62" t="s">
        <v>188</v>
      </c>
      <c r="B3" s="67"/>
    </row>
    <row r="4" spans="1:11">
      <c r="A4" s="67"/>
      <c r="B4" s="67"/>
    </row>
    <row r="5" spans="1:11">
      <c r="A5" s="172" t="s">
        <v>202</v>
      </c>
      <c r="B5" s="172"/>
      <c r="C5" s="172"/>
      <c r="D5" s="172"/>
      <c r="E5" s="172"/>
    </row>
    <row r="7" spans="1:11">
      <c r="A7" s="62" t="s">
        <v>35</v>
      </c>
      <c r="B7" s="63" t="s">
        <v>49</v>
      </c>
    </row>
    <row r="8" spans="1:11">
      <c r="A8" s="62" t="s">
        <v>28</v>
      </c>
      <c r="B8" s="63" t="s">
        <v>233</v>
      </c>
    </row>
    <row r="9" spans="1:11">
      <c r="A9" s="62" t="s">
        <v>29</v>
      </c>
      <c r="B9" s="63" t="s">
        <v>36</v>
      </c>
    </row>
    <row r="10" spans="1:11">
      <c r="A10" s="62" t="s">
        <v>30</v>
      </c>
      <c r="B10" s="127" t="s">
        <v>203</v>
      </c>
    </row>
    <row r="12" spans="1:11" ht="32.1" customHeight="1">
      <c r="A12" s="84" t="s">
        <v>0</v>
      </c>
      <c r="B12" s="85" t="s">
        <v>1</v>
      </c>
      <c r="C12" s="85" t="s">
        <v>2</v>
      </c>
      <c r="D12" s="85" t="s">
        <v>3</v>
      </c>
      <c r="E12" s="85" t="s">
        <v>16</v>
      </c>
      <c r="F12" s="84" t="s">
        <v>4</v>
      </c>
      <c r="G12" s="86" t="s">
        <v>5</v>
      </c>
      <c r="H12" s="86" t="s">
        <v>6</v>
      </c>
      <c r="I12" s="86" t="s">
        <v>7</v>
      </c>
      <c r="J12" s="87" t="s">
        <v>8</v>
      </c>
    </row>
    <row r="13" spans="1:11" ht="32.1" customHeight="1">
      <c r="A13" s="64"/>
      <c r="B13" s="53"/>
      <c r="C13" s="53"/>
      <c r="D13" s="53"/>
      <c r="E13" s="53"/>
      <c r="F13" s="64"/>
      <c r="G13" s="104"/>
      <c r="H13" s="104"/>
      <c r="I13" s="104"/>
      <c r="J13" s="55"/>
      <c r="K13" s="90"/>
    </row>
    <row r="14" spans="1:11" s="90" customFormat="1" ht="32.1" customHeight="1">
      <c r="A14" s="73"/>
      <c r="B14" s="74"/>
      <c r="C14" s="68"/>
      <c r="D14" s="68"/>
      <c r="E14" s="68"/>
      <c r="F14" s="74"/>
      <c r="G14" s="104"/>
      <c r="H14" s="104"/>
      <c r="I14" s="104"/>
      <c r="J14" s="64"/>
    </row>
    <row r="15" spans="1:11" ht="32.1" customHeight="1">
      <c r="A15" s="56" t="s">
        <v>92</v>
      </c>
      <c r="B15" s="57"/>
      <c r="C15" s="58"/>
      <c r="D15" s="58"/>
      <c r="E15" s="58">
        <f>SUBTOTAL(9,E13:E14)</f>
        <v>0</v>
      </c>
      <c r="F15" s="56"/>
      <c r="G15" s="59"/>
      <c r="H15" s="59"/>
      <c r="I15" s="59"/>
      <c r="J15" s="60"/>
    </row>
    <row r="16" spans="1:11" ht="32.1" customHeight="1">
      <c r="A16" s="73"/>
      <c r="B16" s="74"/>
      <c r="C16" s="68"/>
      <c r="D16" s="68"/>
      <c r="E16" s="68"/>
      <c r="F16" s="74"/>
      <c r="G16" s="91"/>
      <c r="H16" s="91"/>
      <c r="I16" s="91"/>
      <c r="J16" s="64"/>
    </row>
    <row r="17" spans="1:11" ht="32.1" customHeight="1">
      <c r="A17" s="73"/>
      <c r="B17" s="74"/>
      <c r="C17" s="68"/>
      <c r="D17" s="68"/>
      <c r="E17" s="68"/>
      <c r="F17" s="74"/>
      <c r="G17" s="91"/>
      <c r="H17" s="91"/>
      <c r="I17" s="91"/>
      <c r="J17" s="64"/>
    </row>
    <row r="18" spans="1:11" ht="32.1" customHeight="1">
      <c r="A18" s="56" t="s">
        <v>93</v>
      </c>
      <c r="B18" s="57"/>
      <c r="C18" s="58"/>
      <c r="D18" s="58"/>
      <c r="E18" s="58">
        <f>SUBTOTAL(9,E16:E17)</f>
        <v>0</v>
      </c>
      <c r="F18" s="56"/>
      <c r="G18" s="59"/>
      <c r="H18" s="59"/>
      <c r="I18" s="59"/>
      <c r="J18" s="60"/>
    </row>
    <row r="19" spans="1:11" s="90" customFormat="1" ht="32.1" customHeight="1">
      <c r="A19" s="75" t="s">
        <v>94</v>
      </c>
      <c r="B19" s="76"/>
      <c r="C19" s="69"/>
      <c r="D19" s="69"/>
      <c r="E19" s="69">
        <f>SUBTOTAL(9,E13:E18)</f>
        <v>0</v>
      </c>
      <c r="F19" s="75"/>
      <c r="G19" s="42"/>
      <c r="H19" s="42"/>
      <c r="I19" s="42"/>
      <c r="J19" s="43"/>
    </row>
    <row r="20" spans="1:11" ht="32.1" customHeight="1">
      <c r="A20" s="64"/>
      <c r="B20" s="53"/>
      <c r="C20" s="53"/>
      <c r="D20" s="53"/>
      <c r="E20" s="53"/>
      <c r="F20" s="64"/>
      <c r="G20" s="54"/>
      <c r="H20" s="54"/>
      <c r="I20" s="54"/>
      <c r="J20" s="55"/>
      <c r="K20" s="90"/>
    </row>
    <row r="21" spans="1:11" s="90" customFormat="1" ht="32.1" customHeight="1">
      <c r="A21" s="73"/>
      <c r="B21" s="74"/>
      <c r="C21" s="68"/>
      <c r="D21" s="68"/>
      <c r="E21" s="68"/>
      <c r="F21" s="74"/>
      <c r="G21" s="91"/>
      <c r="H21" s="91"/>
      <c r="I21" s="91"/>
      <c r="J21" s="64"/>
    </row>
    <row r="22" spans="1:11" ht="32.1" customHeight="1">
      <c r="A22" s="56" t="s">
        <v>95</v>
      </c>
      <c r="B22" s="57"/>
      <c r="C22" s="58"/>
      <c r="D22" s="58"/>
      <c r="E22" s="58">
        <f>SUBTOTAL(9,E20:E21)</f>
        <v>0</v>
      </c>
      <c r="F22" s="56"/>
      <c r="G22" s="59"/>
      <c r="H22" s="59"/>
      <c r="I22" s="59"/>
      <c r="J22" s="60"/>
    </row>
    <row r="23" spans="1:11" ht="32.1" customHeight="1">
      <c r="A23" s="73"/>
      <c r="B23" s="74"/>
      <c r="C23" s="68"/>
      <c r="D23" s="68"/>
      <c r="E23" s="68"/>
      <c r="F23" s="74"/>
      <c r="G23" s="91"/>
      <c r="H23" s="91"/>
      <c r="I23" s="91"/>
      <c r="J23" s="64"/>
    </row>
    <row r="24" spans="1:11" ht="32.1" customHeight="1">
      <c r="A24" s="73"/>
      <c r="B24" s="74"/>
      <c r="C24" s="68"/>
      <c r="D24" s="68"/>
      <c r="E24" s="68"/>
      <c r="F24" s="74"/>
      <c r="G24" s="91"/>
      <c r="H24" s="91"/>
      <c r="I24" s="91"/>
      <c r="J24" s="64"/>
    </row>
    <row r="25" spans="1:11" ht="32.1" customHeight="1">
      <c r="A25" s="56" t="s">
        <v>96</v>
      </c>
      <c r="B25" s="57"/>
      <c r="C25" s="58"/>
      <c r="D25" s="58"/>
      <c r="E25" s="58">
        <f>SUBTOTAL(9,E23:E24)</f>
        <v>0</v>
      </c>
      <c r="F25" s="56"/>
      <c r="G25" s="59"/>
      <c r="H25" s="59"/>
      <c r="I25" s="59"/>
      <c r="J25" s="60"/>
    </row>
    <row r="26" spans="1:11" s="90" customFormat="1" ht="32.1" customHeight="1">
      <c r="A26" s="75" t="s">
        <v>118</v>
      </c>
      <c r="B26" s="76"/>
      <c r="C26" s="69"/>
      <c r="D26" s="69"/>
      <c r="E26" s="69">
        <f>SUBTOTAL(9,E20:E25)</f>
        <v>0</v>
      </c>
      <c r="F26" s="75"/>
      <c r="G26" s="42"/>
      <c r="H26" s="42"/>
      <c r="I26" s="42"/>
      <c r="J26" s="43"/>
    </row>
    <row r="27" spans="1:11" ht="32.1" customHeight="1">
      <c r="A27" s="73"/>
      <c r="B27" s="74"/>
      <c r="C27" s="68"/>
      <c r="D27" s="68"/>
      <c r="E27" s="68"/>
      <c r="F27" s="74"/>
      <c r="G27" s="91"/>
      <c r="H27" s="91"/>
      <c r="I27" s="91"/>
      <c r="J27" s="64"/>
    </row>
    <row r="28" spans="1:11" ht="32.1" customHeight="1">
      <c r="A28" s="73"/>
      <c r="B28" s="74"/>
      <c r="C28" s="68"/>
      <c r="D28" s="68"/>
      <c r="E28" s="68"/>
      <c r="F28" s="74"/>
      <c r="G28" s="91"/>
      <c r="H28" s="91"/>
      <c r="I28" s="91"/>
      <c r="J28" s="64"/>
    </row>
    <row r="29" spans="1:11" ht="32.1" customHeight="1">
      <c r="A29" s="77" t="s">
        <v>184</v>
      </c>
      <c r="B29" s="78"/>
      <c r="C29" s="70"/>
      <c r="D29" s="70"/>
      <c r="E29" s="70">
        <f>SUBTOTAL(9,E27:E28)</f>
        <v>0</v>
      </c>
      <c r="F29" s="77"/>
      <c r="G29" s="44"/>
      <c r="H29" s="44"/>
      <c r="I29" s="44"/>
      <c r="J29" s="45"/>
    </row>
    <row r="30" spans="1:11" ht="32.1" customHeight="1">
      <c r="A30" s="73"/>
      <c r="B30" s="74"/>
      <c r="C30" s="93"/>
      <c r="D30" s="93"/>
      <c r="E30" s="93"/>
      <c r="F30" s="46"/>
      <c r="G30" s="47"/>
      <c r="H30" s="91"/>
      <c r="I30" s="91"/>
      <c r="J30" s="64"/>
    </row>
    <row r="31" spans="1:11" ht="32.1" customHeight="1">
      <c r="A31" s="73"/>
      <c r="B31" s="74"/>
      <c r="C31" s="93"/>
      <c r="D31" s="93"/>
      <c r="E31" s="93"/>
      <c r="F31" s="46"/>
      <c r="G31" s="47"/>
      <c r="H31" s="91"/>
      <c r="I31" s="91"/>
      <c r="J31" s="64"/>
    </row>
    <row r="32" spans="1:11" s="90" customFormat="1" ht="32.1" customHeight="1">
      <c r="A32" s="77" t="s">
        <v>185</v>
      </c>
      <c r="B32" s="78"/>
      <c r="C32" s="70"/>
      <c r="D32" s="70"/>
      <c r="E32" s="70">
        <f>SUBTOTAL(9,E30:E31)</f>
        <v>0</v>
      </c>
      <c r="F32" s="77"/>
      <c r="G32" s="44"/>
      <c r="H32" s="44"/>
      <c r="I32" s="44"/>
      <c r="J32" s="45"/>
    </row>
    <row r="33" spans="1:10" s="90" customFormat="1" ht="32.1" customHeight="1">
      <c r="A33" s="73"/>
      <c r="B33" s="74"/>
      <c r="C33" s="68"/>
      <c r="D33" s="68"/>
      <c r="E33" s="68"/>
      <c r="F33" s="74"/>
      <c r="G33" s="91"/>
      <c r="H33" s="91"/>
      <c r="I33" s="91"/>
      <c r="J33" s="64"/>
    </row>
    <row r="34" spans="1:10" s="90" customFormat="1" ht="32.1" customHeight="1">
      <c r="A34" s="73"/>
      <c r="B34" s="74"/>
      <c r="C34" s="68"/>
      <c r="D34" s="68"/>
      <c r="E34" s="68"/>
      <c r="F34" s="74"/>
      <c r="G34" s="91"/>
      <c r="H34" s="91"/>
      <c r="I34" s="91"/>
      <c r="J34" s="64"/>
    </row>
    <row r="35" spans="1:10" s="90" customFormat="1" ht="32.1" customHeight="1">
      <c r="A35" s="77" t="s">
        <v>208</v>
      </c>
      <c r="B35" s="78"/>
      <c r="C35" s="70"/>
      <c r="D35" s="70"/>
      <c r="E35" s="70">
        <f>SUBTOTAL(9,E33:E34)</f>
        <v>0</v>
      </c>
      <c r="F35" s="77"/>
      <c r="G35" s="44"/>
      <c r="H35" s="44"/>
      <c r="I35" s="44"/>
      <c r="J35" s="45"/>
    </row>
    <row r="36" spans="1:10" s="90" customFormat="1" ht="32.1" customHeight="1">
      <c r="A36" s="97" t="s">
        <v>105</v>
      </c>
      <c r="B36" s="106"/>
      <c r="C36" s="69"/>
      <c r="D36" s="69"/>
      <c r="E36" s="69">
        <f>SUBTOTAL(9,E27:E35)</f>
        <v>0</v>
      </c>
      <c r="F36" s="75"/>
      <c r="G36" s="42"/>
      <c r="H36" s="42"/>
      <c r="I36" s="42"/>
      <c r="J36" s="43"/>
    </row>
    <row r="37" spans="1:10" s="90" customFormat="1" ht="32.1" customHeight="1">
      <c r="A37" s="73"/>
      <c r="B37" s="74"/>
      <c r="C37" s="68"/>
      <c r="D37" s="68"/>
      <c r="E37" s="68"/>
      <c r="F37" s="73"/>
      <c r="G37" s="91"/>
      <c r="H37" s="91"/>
      <c r="I37" s="91"/>
      <c r="J37" s="64"/>
    </row>
    <row r="38" spans="1:10" s="90" customFormat="1" ht="32.1" customHeight="1">
      <c r="A38" s="73"/>
      <c r="B38" s="74"/>
      <c r="C38" s="68"/>
      <c r="D38" s="68"/>
      <c r="E38" s="68"/>
      <c r="F38" s="73"/>
      <c r="G38" s="91"/>
      <c r="H38" s="91"/>
      <c r="I38" s="91"/>
      <c r="J38" s="64"/>
    </row>
    <row r="39" spans="1:10" s="90" customFormat="1" ht="32.1" customHeight="1">
      <c r="A39" s="77" t="s">
        <v>111</v>
      </c>
      <c r="B39" s="78"/>
      <c r="C39" s="70"/>
      <c r="D39" s="70"/>
      <c r="E39" s="70">
        <f>SUBTOTAL(9,E37:E38)</f>
        <v>0</v>
      </c>
      <c r="F39" s="77"/>
      <c r="G39" s="44"/>
      <c r="H39" s="44"/>
      <c r="I39" s="44"/>
      <c r="J39" s="45"/>
    </row>
    <row r="40" spans="1:10" s="90" customFormat="1" ht="32.1" customHeight="1">
      <c r="A40" s="73"/>
      <c r="B40" s="74"/>
      <c r="C40" s="68"/>
      <c r="D40" s="68"/>
      <c r="E40" s="68"/>
      <c r="F40" s="73"/>
      <c r="G40" s="91"/>
      <c r="H40" s="91"/>
      <c r="I40" s="91"/>
      <c r="J40" s="64"/>
    </row>
    <row r="41" spans="1:10" s="90" customFormat="1" ht="32.1" customHeight="1">
      <c r="A41" s="73"/>
      <c r="B41" s="74"/>
      <c r="C41" s="68"/>
      <c r="D41" s="68"/>
      <c r="E41" s="68"/>
      <c r="F41" s="73"/>
      <c r="G41" s="91"/>
      <c r="H41" s="91"/>
      <c r="I41" s="91"/>
      <c r="J41" s="64"/>
    </row>
    <row r="42" spans="1:10" s="90" customFormat="1" ht="32.1" customHeight="1">
      <c r="A42" s="77" t="s">
        <v>112</v>
      </c>
      <c r="B42" s="78"/>
      <c r="C42" s="70"/>
      <c r="D42" s="70"/>
      <c r="E42" s="70">
        <f>SUBTOTAL(9,E40:E41)</f>
        <v>0</v>
      </c>
      <c r="F42" s="77"/>
      <c r="G42" s="44"/>
      <c r="H42" s="44"/>
      <c r="I42" s="44"/>
      <c r="J42" s="45"/>
    </row>
    <row r="43" spans="1:10" s="90" customFormat="1" ht="32.1" customHeight="1">
      <c r="A43" s="73"/>
      <c r="B43" s="74"/>
      <c r="C43" s="68"/>
      <c r="D43" s="68"/>
      <c r="E43" s="68"/>
      <c r="F43" s="73"/>
      <c r="G43" s="91"/>
      <c r="H43" s="91"/>
      <c r="I43" s="91"/>
      <c r="J43" s="64"/>
    </row>
    <row r="44" spans="1:10" s="90" customFormat="1" ht="32.1" customHeight="1">
      <c r="A44" s="73"/>
      <c r="B44" s="74"/>
      <c r="C44" s="68"/>
      <c r="D44" s="68"/>
      <c r="E44" s="68"/>
      <c r="F44" s="73"/>
      <c r="G44" s="91"/>
      <c r="H44" s="91"/>
      <c r="I44" s="91"/>
      <c r="J44" s="64"/>
    </row>
    <row r="45" spans="1:10" s="90" customFormat="1" ht="32.1" customHeight="1">
      <c r="A45" s="77" t="s">
        <v>113</v>
      </c>
      <c r="B45" s="78"/>
      <c r="C45" s="70"/>
      <c r="D45" s="70"/>
      <c r="E45" s="70">
        <f>SUBTOTAL(9,E43:E44)</f>
        <v>0</v>
      </c>
      <c r="F45" s="77"/>
      <c r="G45" s="44"/>
      <c r="H45" s="44"/>
      <c r="I45" s="44"/>
      <c r="J45" s="45"/>
    </row>
    <row r="46" spans="1:10" s="90" customFormat="1" ht="32.1" customHeight="1">
      <c r="A46" s="73"/>
      <c r="B46" s="74"/>
      <c r="C46" s="68"/>
      <c r="D46" s="68"/>
      <c r="E46" s="68"/>
      <c r="F46" s="73"/>
      <c r="G46" s="91"/>
      <c r="H46" s="91"/>
      <c r="I46" s="91"/>
      <c r="J46" s="64"/>
    </row>
    <row r="47" spans="1:10" s="90" customFormat="1" ht="32.1" customHeight="1">
      <c r="A47" s="73"/>
      <c r="B47" s="74"/>
      <c r="C47" s="68"/>
      <c r="D47" s="68"/>
      <c r="E47" s="68"/>
      <c r="F47" s="73"/>
      <c r="G47" s="91"/>
      <c r="H47" s="91"/>
      <c r="I47" s="88"/>
      <c r="J47" s="64"/>
    </row>
    <row r="48" spans="1:10" s="90" customFormat="1" ht="32.1" customHeight="1">
      <c r="A48" s="77" t="s">
        <v>114</v>
      </c>
      <c r="B48" s="78"/>
      <c r="C48" s="70"/>
      <c r="D48" s="70"/>
      <c r="E48" s="70">
        <f>SUBTOTAL(9,E46:E47)</f>
        <v>0</v>
      </c>
      <c r="F48" s="77"/>
      <c r="G48" s="44"/>
      <c r="H48" s="44"/>
      <c r="I48" s="44"/>
      <c r="J48" s="45"/>
    </row>
    <row r="49" spans="1:13" s="90" customFormat="1" ht="32.1" customHeight="1">
      <c r="A49" s="73"/>
      <c r="B49" s="74"/>
      <c r="C49" s="68"/>
      <c r="D49" s="68"/>
      <c r="E49" s="68"/>
      <c r="F49" s="73"/>
      <c r="G49" s="91"/>
      <c r="H49" s="91"/>
      <c r="I49" s="91"/>
      <c r="J49" s="64"/>
    </row>
    <row r="50" spans="1:13" s="90" customFormat="1" ht="32.1" customHeight="1">
      <c r="A50" s="73"/>
      <c r="B50" s="74"/>
      <c r="C50" s="68"/>
      <c r="D50" s="68"/>
      <c r="E50" s="68"/>
      <c r="F50" s="73"/>
      <c r="G50" s="91"/>
      <c r="H50" s="91"/>
      <c r="I50" s="91"/>
      <c r="J50" s="64"/>
    </row>
    <row r="51" spans="1:13" s="90" customFormat="1" ht="32.1" customHeight="1">
      <c r="A51" s="77" t="s">
        <v>115</v>
      </c>
      <c r="B51" s="78"/>
      <c r="C51" s="70"/>
      <c r="D51" s="70"/>
      <c r="E51" s="70">
        <f>SUBTOTAL(9,E49:E50)</f>
        <v>0</v>
      </c>
      <c r="F51" s="77"/>
      <c r="G51" s="44"/>
      <c r="H51" s="44"/>
      <c r="I51" s="44"/>
      <c r="J51" s="45"/>
    </row>
    <row r="52" spans="1:13" s="90" customFormat="1" ht="32.1" customHeight="1">
      <c r="A52" s="73"/>
      <c r="B52" s="74"/>
      <c r="C52" s="68"/>
      <c r="D52" s="68"/>
      <c r="E52" s="68"/>
      <c r="F52" s="73"/>
      <c r="G52" s="91"/>
      <c r="H52" s="91"/>
      <c r="I52" s="91"/>
      <c r="J52" s="64"/>
    </row>
    <row r="53" spans="1:13" s="90" customFormat="1" ht="32.1" customHeight="1">
      <c r="A53" s="73"/>
      <c r="B53" s="74"/>
      <c r="C53" s="68"/>
      <c r="D53" s="68"/>
      <c r="E53" s="68"/>
      <c r="F53" s="73"/>
      <c r="G53" s="91"/>
      <c r="H53" s="91"/>
      <c r="I53" s="91"/>
      <c r="J53" s="64"/>
    </row>
    <row r="54" spans="1:13" s="90" customFormat="1" ht="32.1" customHeight="1">
      <c r="A54" s="77" t="s">
        <v>103</v>
      </c>
      <c r="B54" s="78"/>
      <c r="C54" s="70"/>
      <c r="D54" s="70"/>
      <c r="E54" s="70">
        <f>SUBTOTAL(9,E52:E53)</f>
        <v>0</v>
      </c>
      <c r="F54" s="77"/>
      <c r="G54" s="44"/>
      <c r="H54" s="44"/>
      <c r="I54" s="44"/>
      <c r="J54" s="45"/>
    </row>
    <row r="55" spans="1:13" s="90" customFormat="1" ht="32.1" customHeight="1">
      <c r="A55" s="97" t="s">
        <v>116</v>
      </c>
      <c r="B55" s="106"/>
      <c r="C55" s="69"/>
      <c r="D55" s="69"/>
      <c r="E55" s="69">
        <f>SUBTOTAL(9,E37:E54)</f>
        <v>0</v>
      </c>
      <c r="F55" s="75"/>
      <c r="G55" s="42"/>
      <c r="H55" s="42"/>
      <c r="I55" s="42"/>
      <c r="J55" s="43"/>
    </row>
    <row r="56" spans="1:13" s="90" customFormat="1" ht="32.1" customHeight="1">
      <c r="A56" s="79" t="s">
        <v>13</v>
      </c>
      <c r="B56" s="80"/>
      <c r="C56" s="71"/>
      <c r="D56" s="71"/>
      <c r="E56" s="71">
        <f>SUBTOTAL(9,E13:E55)</f>
        <v>0</v>
      </c>
      <c r="F56" s="79"/>
      <c r="G56" s="48"/>
      <c r="H56" s="48"/>
      <c r="I56" s="48"/>
      <c r="J56" s="49"/>
    </row>
    <row r="57" spans="1:13" s="90" customFormat="1" ht="32.1" customHeight="1">
      <c r="A57" s="73"/>
      <c r="B57" s="74"/>
      <c r="C57" s="68"/>
      <c r="D57" s="68"/>
      <c r="E57" s="68"/>
      <c r="F57" s="73"/>
      <c r="G57" s="91"/>
      <c r="H57" s="91"/>
      <c r="I57" s="91"/>
      <c r="J57" s="64"/>
    </row>
    <row r="58" spans="1:13" s="90" customFormat="1" ht="32.1" customHeight="1">
      <c r="A58" s="73"/>
      <c r="B58" s="74"/>
      <c r="C58" s="68"/>
      <c r="D58" s="68"/>
      <c r="E58" s="68"/>
      <c r="F58" s="73"/>
      <c r="G58" s="91"/>
      <c r="H58" s="91"/>
      <c r="I58" s="91"/>
      <c r="J58" s="64"/>
    </row>
    <row r="59" spans="1:13" s="90" customFormat="1" ht="32.1" customHeight="1">
      <c r="A59" s="77" t="s">
        <v>106</v>
      </c>
      <c r="B59" s="78"/>
      <c r="C59" s="70"/>
      <c r="D59" s="70"/>
      <c r="E59" s="70">
        <f>SUBTOTAL(9,E57:E58)</f>
        <v>0</v>
      </c>
      <c r="F59" s="77"/>
      <c r="G59" s="44"/>
      <c r="H59" s="44"/>
      <c r="I59" s="44"/>
      <c r="J59" s="45"/>
    </row>
    <row r="60" spans="1:13" s="90" customFormat="1" ht="32.1" customHeight="1">
      <c r="A60" s="73"/>
      <c r="B60" s="74"/>
      <c r="C60" s="68"/>
      <c r="D60" s="68"/>
      <c r="E60" s="68"/>
      <c r="F60" s="73"/>
      <c r="G60" s="91"/>
      <c r="H60" s="91"/>
      <c r="I60" s="91"/>
      <c r="J60" s="64"/>
    </row>
    <row r="61" spans="1:13" s="90" customFormat="1" ht="32.1" customHeight="1">
      <c r="A61" s="73"/>
      <c r="B61" s="74"/>
      <c r="C61" s="68"/>
      <c r="D61" s="68"/>
      <c r="E61" s="68"/>
      <c r="F61" s="73"/>
      <c r="G61" s="91"/>
      <c r="H61" s="91"/>
      <c r="I61" s="91"/>
      <c r="J61" s="64"/>
    </row>
    <row r="62" spans="1:13" s="90" customFormat="1" ht="32.1" customHeight="1">
      <c r="A62" s="77" t="s">
        <v>107</v>
      </c>
      <c r="B62" s="78"/>
      <c r="C62" s="70"/>
      <c r="D62" s="70"/>
      <c r="E62" s="70">
        <f>SUBTOTAL(9,E60:E61)</f>
        <v>0</v>
      </c>
      <c r="F62" s="77"/>
      <c r="G62" s="44"/>
      <c r="H62" s="44"/>
      <c r="I62" s="44"/>
      <c r="J62" s="45"/>
    </row>
    <row r="63" spans="1:13" s="90" customFormat="1" ht="32.1" customHeight="1">
      <c r="A63" s="99" t="s">
        <v>117</v>
      </c>
      <c r="B63" s="100"/>
      <c r="C63" s="101"/>
      <c r="D63" s="101"/>
      <c r="E63" s="101">
        <f>SUBTOTAL(9,E57:E62)</f>
        <v>0</v>
      </c>
      <c r="F63" s="99"/>
      <c r="G63" s="102"/>
      <c r="H63" s="102"/>
      <c r="I63" s="102"/>
      <c r="J63" s="103"/>
    </row>
    <row r="64" spans="1:13" s="90" customFormat="1" ht="32.1" customHeight="1">
      <c r="A64" s="82" t="s">
        <v>14</v>
      </c>
      <c r="B64" s="83"/>
      <c r="C64" s="72"/>
      <c r="D64" s="72"/>
      <c r="E64" s="72">
        <f>SUBTOTAL(9,E13:E63)</f>
        <v>0</v>
      </c>
      <c r="F64" s="82"/>
      <c r="G64" s="50"/>
      <c r="H64" s="50"/>
      <c r="I64" s="50"/>
      <c r="J64" s="51"/>
      <c r="L64" s="98"/>
      <c r="M64" s="98"/>
    </row>
    <row r="65" spans="1:10" s="90" customFormat="1">
      <c r="A65" s="62"/>
      <c r="B65" s="66"/>
      <c r="C65" s="66"/>
      <c r="D65" s="66"/>
      <c r="E65" s="66"/>
      <c r="F65" s="62"/>
      <c r="G65" s="41"/>
      <c r="H65" s="41"/>
      <c r="I65" s="41"/>
      <c r="J65" s="62"/>
    </row>
  </sheetData>
  <mergeCells count="2">
    <mergeCell ref="G2:J2"/>
    <mergeCell ref="A5:E5"/>
  </mergeCells>
  <phoneticPr fontId="2"/>
  <dataValidations count="2">
    <dataValidation type="list" allowBlank="1" sqref="F5" xr:uid="{00000000-0002-0000-0000-000000000000}">
      <formula1>#REF!</formula1>
    </dataValidation>
    <dataValidation imeMode="on" allowBlank="1" showInputMessage="1" showErrorMessage="1" sqref="A13:B64" xr:uid="{00000000-0002-0000-0000-000001000000}"/>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80"/>
  <sheetViews>
    <sheetView view="pageBreakPreview" topLeftCell="A55" zoomScale="85" zoomScaleNormal="85" zoomScaleSheetLayoutView="85" workbookViewId="0">
      <selection activeCell="G18" sqref="G18"/>
    </sheetView>
  </sheetViews>
  <sheetFormatPr defaultColWidth="9" defaultRowHeight="13.5"/>
  <cols>
    <col min="1" max="1" width="25.5" style="62" customWidth="1"/>
    <col min="2" max="2" width="22.625" style="63" customWidth="1"/>
    <col min="3" max="3" width="6.375" style="63" customWidth="1"/>
    <col min="4" max="4" width="5.25" style="63" bestFit="1" customWidth="1"/>
    <col min="5" max="5" width="10.25" style="63" bestFit="1" customWidth="1"/>
    <col min="6" max="6" width="17.375" style="62" bestFit="1" customWidth="1"/>
    <col min="7" max="9" width="8.625" style="41" customWidth="1"/>
    <col min="10" max="10" width="12.875" style="62" customWidth="1"/>
    <col min="11" max="16384" width="9" style="61"/>
  </cols>
  <sheetData>
    <row r="2" spans="1:11">
      <c r="A2" s="62" t="s">
        <v>129</v>
      </c>
      <c r="B2" s="52"/>
      <c r="G2" s="115"/>
      <c r="H2" s="115"/>
      <c r="I2" s="115"/>
      <c r="J2" s="120" t="s">
        <v>91</v>
      </c>
      <c r="K2" s="121"/>
    </row>
    <row r="3" spans="1:11">
      <c r="A3" s="62" t="s">
        <v>188</v>
      </c>
      <c r="B3" s="67"/>
    </row>
    <row r="4" spans="1:11">
      <c r="A4" s="67"/>
      <c r="B4" s="67"/>
    </row>
    <row r="5" spans="1:11">
      <c r="A5" s="172" t="s">
        <v>202</v>
      </c>
      <c r="B5" s="172"/>
      <c r="C5" s="172"/>
      <c r="D5" s="172"/>
      <c r="E5" s="172"/>
    </row>
    <row r="7" spans="1:11">
      <c r="A7" s="62" t="s">
        <v>35</v>
      </c>
      <c r="B7" s="63" t="s">
        <v>49</v>
      </c>
    </row>
    <row r="8" spans="1:11">
      <c r="A8" s="62" t="s">
        <v>28</v>
      </c>
      <c r="B8" s="63" t="s">
        <v>233</v>
      </c>
    </row>
    <row r="9" spans="1:11">
      <c r="A9" s="62" t="s">
        <v>29</v>
      </c>
      <c r="B9" s="63" t="s">
        <v>36</v>
      </c>
    </row>
    <row r="10" spans="1:11">
      <c r="A10" s="62" t="s">
        <v>30</v>
      </c>
      <c r="B10" s="63" t="s">
        <v>187</v>
      </c>
    </row>
    <row r="12" spans="1:11" ht="32.1" customHeight="1">
      <c r="A12" s="84" t="s">
        <v>0</v>
      </c>
      <c r="B12" s="85" t="s">
        <v>1</v>
      </c>
      <c r="C12" s="85" t="s">
        <v>2</v>
      </c>
      <c r="D12" s="85" t="s">
        <v>3</v>
      </c>
      <c r="E12" s="85" t="s">
        <v>16</v>
      </c>
      <c r="F12" s="84" t="s">
        <v>4</v>
      </c>
      <c r="G12" s="86" t="s">
        <v>5</v>
      </c>
      <c r="H12" s="86" t="s">
        <v>6</v>
      </c>
      <c r="I12" s="86" t="s">
        <v>7</v>
      </c>
      <c r="J12" s="118" t="s">
        <v>8</v>
      </c>
    </row>
    <row r="13" spans="1:11" ht="32.1" customHeight="1">
      <c r="A13" s="73" t="s">
        <v>17</v>
      </c>
      <c r="B13" s="74" t="s">
        <v>18</v>
      </c>
      <c r="C13" s="68">
        <v>1</v>
      </c>
      <c r="D13" s="68" t="s">
        <v>32</v>
      </c>
      <c r="E13" s="68">
        <v>113400</v>
      </c>
      <c r="F13" s="73" t="s">
        <v>12</v>
      </c>
      <c r="G13" s="126" t="s">
        <v>204</v>
      </c>
      <c r="H13" s="126" t="s">
        <v>204</v>
      </c>
      <c r="I13" s="126" t="s">
        <v>204</v>
      </c>
      <c r="J13" s="65"/>
    </row>
    <row r="14" spans="1:11" s="90" customFormat="1" ht="32.1" customHeight="1">
      <c r="A14" s="73" t="s">
        <v>19</v>
      </c>
      <c r="B14" s="74" t="s">
        <v>18</v>
      </c>
      <c r="C14" s="68">
        <v>1</v>
      </c>
      <c r="D14" s="68" t="s">
        <v>32</v>
      </c>
      <c r="E14" s="68">
        <v>570000</v>
      </c>
      <c r="F14" s="73" t="s">
        <v>12</v>
      </c>
      <c r="G14" s="126" t="s">
        <v>204</v>
      </c>
      <c r="H14" s="126" t="s">
        <v>204</v>
      </c>
      <c r="I14" s="126" t="s">
        <v>204</v>
      </c>
      <c r="J14" s="65"/>
    </row>
    <row r="15" spans="1:11" s="90" customFormat="1" ht="32.1" customHeight="1">
      <c r="A15" s="73" t="s">
        <v>159</v>
      </c>
      <c r="B15" s="74" t="s">
        <v>18</v>
      </c>
      <c r="C15" s="68">
        <v>1</v>
      </c>
      <c r="D15" s="68" t="s">
        <v>32</v>
      </c>
      <c r="E15" s="68">
        <v>1250000</v>
      </c>
      <c r="F15" s="73" t="s">
        <v>12</v>
      </c>
      <c r="G15" s="126" t="s">
        <v>204</v>
      </c>
      <c r="H15" s="126" t="s">
        <v>204</v>
      </c>
      <c r="I15" s="126" t="s">
        <v>204</v>
      </c>
      <c r="J15" s="65"/>
    </row>
    <row r="16" spans="1:11" ht="32.1" customHeight="1">
      <c r="A16" s="56" t="s">
        <v>92</v>
      </c>
      <c r="B16" s="57"/>
      <c r="C16" s="58"/>
      <c r="D16" s="58"/>
      <c r="E16" s="58">
        <f>SUBTOTAL(9,E13:E15)</f>
        <v>1933400</v>
      </c>
      <c r="F16" s="56"/>
      <c r="G16" s="59"/>
      <c r="H16" s="59"/>
      <c r="I16" s="59"/>
      <c r="J16" s="60"/>
    </row>
    <row r="17" spans="1:10" ht="32.1" customHeight="1">
      <c r="A17" s="73" t="s">
        <v>31</v>
      </c>
      <c r="B17" s="74"/>
      <c r="C17" s="68">
        <v>1</v>
      </c>
      <c r="D17" s="68" t="s">
        <v>46</v>
      </c>
      <c r="E17" s="68">
        <v>15540</v>
      </c>
      <c r="F17" s="73" t="s">
        <v>12</v>
      </c>
      <c r="G17" s="126" t="s">
        <v>204</v>
      </c>
      <c r="H17" s="126" t="s">
        <v>204</v>
      </c>
      <c r="I17" s="126" t="s">
        <v>204</v>
      </c>
      <c r="J17" s="64"/>
    </row>
    <row r="18" spans="1:10" ht="32.1" customHeight="1">
      <c r="A18" s="73" t="s">
        <v>11</v>
      </c>
      <c r="B18" s="74"/>
      <c r="C18" s="68">
        <v>1</v>
      </c>
      <c r="D18" s="68" t="s">
        <v>45</v>
      </c>
      <c r="E18" s="68">
        <v>113400</v>
      </c>
      <c r="F18" s="73" t="s">
        <v>12</v>
      </c>
      <c r="G18" s="126" t="s">
        <v>204</v>
      </c>
      <c r="H18" s="126" t="s">
        <v>204</v>
      </c>
      <c r="I18" s="126" t="s">
        <v>204</v>
      </c>
      <c r="J18" s="64"/>
    </row>
    <row r="19" spans="1:10" ht="32.1" customHeight="1">
      <c r="A19" s="73" t="s">
        <v>160</v>
      </c>
      <c r="B19" s="74"/>
      <c r="C19" s="68">
        <v>1</v>
      </c>
      <c r="D19" s="68" t="s">
        <v>45</v>
      </c>
      <c r="E19" s="68">
        <v>99960</v>
      </c>
      <c r="F19" s="73" t="s">
        <v>12</v>
      </c>
      <c r="G19" s="126" t="s">
        <v>204</v>
      </c>
      <c r="H19" s="126" t="s">
        <v>204</v>
      </c>
      <c r="I19" s="126" t="s">
        <v>204</v>
      </c>
      <c r="J19" s="64"/>
    </row>
    <row r="20" spans="1:10" ht="32.1" customHeight="1">
      <c r="A20" s="73" t="s">
        <v>160</v>
      </c>
      <c r="B20" s="74"/>
      <c r="C20" s="68">
        <v>4</v>
      </c>
      <c r="D20" s="68" t="s">
        <v>161</v>
      </c>
      <c r="E20" s="68">
        <v>89775</v>
      </c>
      <c r="F20" s="73" t="s">
        <v>12</v>
      </c>
      <c r="G20" s="126" t="s">
        <v>204</v>
      </c>
      <c r="H20" s="126" t="s">
        <v>204</v>
      </c>
      <c r="I20" s="126" t="s">
        <v>204</v>
      </c>
      <c r="J20" s="64"/>
    </row>
    <row r="21" spans="1:10" ht="32.1" customHeight="1">
      <c r="A21" s="73" t="s">
        <v>127</v>
      </c>
      <c r="B21" s="74"/>
      <c r="C21" s="68"/>
      <c r="D21" s="68"/>
      <c r="E21" s="68">
        <v>1100000</v>
      </c>
      <c r="F21" s="73" t="s">
        <v>12</v>
      </c>
      <c r="G21" s="126" t="s">
        <v>204</v>
      </c>
      <c r="H21" s="126" t="s">
        <v>204</v>
      </c>
      <c r="I21" s="126" t="s">
        <v>204</v>
      </c>
      <c r="J21" s="64" t="s">
        <v>128</v>
      </c>
    </row>
    <row r="22" spans="1:10" ht="32.1" customHeight="1">
      <c r="A22" s="56" t="s">
        <v>93</v>
      </c>
      <c r="B22" s="57"/>
      <c r="C22" s="58"/>
      <c r="D22" s="58"/>
      <c r="E22" s="58">
        <f>SUBTOTAL(9,E17:E21)</f>
        <v>1418675</v>
      </c>
      <c r="F22" s="56"/>
      <c r="G22" s="59"/>
      <c r="H22" s="59"/>
      <c r="I22" s="59"/>
      <c r="J22" s="60"/>
    </row>
    <row r="23" spans="1:10" s="90" customFormat="1" ht="32.1" customHeight="1">
      <c r="A23" s="75" t="s">
        <v>162</v>
      </c>
      <c r="B23" s="76"/>
      <c r="C23" s="69"/>
      <c r="D23" s="69"/>
      <c r="E23" s="69">
        <f>SUBTOTAL(9,E13:E22)</f>
        <v>3352075</v>
      </c>
      <c r="F23" s="75"/>
      <c r="G23" s="42"/>
      <c r="H23" s="42"/>
      <c r="I23" s="42"/>
      <c r="J23" s="43"/>
    </row>
    <row r="24" spans="1:10" ht="32.1" customHeight="1">
      <c r="A24" s="73" t="s">
        <v>48</v>
      </c>
      <c r="B24" s="74" t="s">
        <v>47</v>
      </c>
      <c r="C24" s="68"/>
      <c r="D24" s="68"/>
      <c r="E24" s="68">
        <f>【参考】人件費等内訳!P9</f>
        <v>638040</v>
      </c>
      <c r="F24" s="74"/>
      <c r="G24" s="89" t="s">
        <v>81</v>
      </c>
      <c r="H24" s="89" t="s">
        <v>81</v>
      </c>
      <c r="I24" s="91" t="s">
        <v>81</v>
      </c>
      <c r="J24" s="65"/>
    </row>
    <row r="25" spans="1:10" ht="32.1" customHeight="1">
      <c r="A25" s="73" t="s">
        <v>163</v>
      </c>
      <c r="B25" s="74"/>
      <c r="C25" s="68"/>
      <c r="D25" s="68"/>
      <c r="E25" s="68">
        <f>【参考】人件費等内訳!P10</f>
        <v>81580</v>
      </c>
      <c r="F25" s="74" t="s">
        <v>164</v>
      </c>
      <c r="G25" s="89" t="s">
        <v>81</v>
      </c>
      <c r="H25" s="89" t="s">
        <v>81</v>
      </c>
      <c r="I25" s="91">
        <v>43968</v>
      </c>
      <c r="J25" s="65"/>
    </row>
    <row r="26" spans="1:10" ht="32.1" customHeight="1">
      <c r="A26" s="73" t="s">
        <v>165</v>
      </c>
      <c r="B26" s="74"/>
      <c r="C26" s="68"/>
      <c r="D26" s="68"/>
      <c r="E26" s="68">
        <f>【参考】人件費等内訳!P11</f>
        <v>161160</v>
      </c>
      <c r="F26" s="74" t="s">
        <v>164</v>
      </c>
      <c r="G26" s="89" t="s">
        <v>81</v>
      </c>
      <c r="H26" s="89" t="s">
        <v>81</v>
      </c>
      <c r="I26" s="91">
        <v>43999</v>
      </c>
      <c r="J26" s="65"/>
    </row>
    <row r="27" spans="1:10" ht="32.1" customHeight="1">
      <c r="A27" s="73" t="s">
        <v>166</v>
      </c>
      <c r="B27" s="74"/>
      <c r="C27" s="68"/>
      <c r="D27" s="68"/>
      <c r="E27" s="68">
        <f>【参考】人件費等内訳!P12</f>
        <v>81580</v>
      </c>
      <c r="F27" s="74" t="s">
        <v>164</v>
      </c>
      <c r="G27" s="89" t="s">
        <v>81</v>
      </c>
      <c r="H27" s="89" t="s">
        <v>81</v>
      </c>
      <c r="I27" s="91">
        <v>44029</v>
      </c>
      <c r="J27" s="65"/>
    </row>
    <row r="28" spans="1:10" ht="32.1" customHeight="1">
      <c r="A28" s="73" t="s">
        <v>167</v>
      </c>
      <c r="B28" s="74"/>
      <c r="C28" s="68"/>
      <c r="D28" s="68"/>
      <c r="E28" s="68">
        <f>【参考】人件費等内訳!P13</f>
        <v>81580</v>
      </c>
      <c r="F28" s="74" t="s">
        <v>164</v>
      </c>
      <c r="G28" s="89" t="s">
        <v>81</v>
      </c>
      <c r="H28" s="89" t="s">
        <v>81</v>
      </c>
      <c r="I28" s="91">
        <v>44060</v>
      </c>
      <c r="J28" s="65"/>
    </row>
    <row r="29" spans="1:10" ht="32.1" customHeight="1">
      <c r="A29" s="73" t="s">
        <v>168</v>
      </c>
      <c r="B29" s="74"/>
      <c r="C29" s="68"/>
      <c r="D29" s="68"/>
      <c r="E29" s="68">
        <f>【参考】人件費等内訳!P14</f>
        <v>81580</v>
      </c>
      <c r="F29" s="74" t="s">
        <v>164</v>
      </c>
      <c r="G29" s="89" t="s">
        <v>81</v>
      </c>
      <c r="H29" s="89" t="s">
        <v>81</v>
      </c>
      <c r="I29" s="91">
        <v>44091</v>
      </c>
      <c r="J29" s="65"/>
    </row>
    <row r="30" spans="1:10" ht="32.1" customHeight="1">
      <c r="A30" s="73" t="s">
        <v>169</v>
      </c>
      <c r="B30" s="74"/>
      <c r="C30" s="68"/>
      <c r="D30" s="68"/>
      <c r="E30" s="68">
        <f>【参考】人件費等内訳!P15</f>
        <v>81580</v>
      </c>
      <c r="F30" s="74" t="s">
        <v>164</v>
      </c>
      <c r="G30" s="89" t="s">
        <v>81</v>
      </c>
      <c r="H30" s="89" t="s">
        <v>81</v>
      </c>
      <c r="I30" s="91">
        <v>44121</v>
      </c>
      <c r="J30" s="65"/>
    </row>
    <row r="31" spans="1:10" ht="32.1" customHeight="1">
      <c r="A31" s="73" t="s">
        <v>170</v>
      </c>
      <c r="B31" s="74"/>
      <c r="C31" s="68"/>
      <c r="D31" s="68"/>
      <c r="E31" s="68">
        <f>【参考】人件費等内訳!P16</f>
        <v>81600</v>
      </c>
      <c r="F31" s="74" t="s">
        <v>164</v>
      </c>
      <c r="G31" s="89" t="s">
        <v>81</v>
      </c>
      <c r="H31" s="89" t="s">
        <v>81</v>
      </c>
      <c r="I31" s="91">
        <v>44152</v>
      </c>
      <c r="J31" s="65"/>
    </row>
    <row r="32" spans="1:10" ht="32.1" customHeight="1">
      <c r="A32" s="73" t="s">
        <v>171</v>
      </c>
      <c r="B32" s="74"/>
      <c r="C32" s="68"/>
      <c r="D32" s="68"/>
      <c r="E32" s="68">
        <f>【参考】人件費等内訳!P17</f>
        <v>161200</v>
      </c>
      <c r="F32" s="74" t="s">
        <v>164</v>
      </c>
      <c r="G32" s="89" t="s">
        <v>81</v>
      </c>
      <c r="H32" s="89" t="s">
        <v>81</v>
      </c>
      <c r="I32" s="91">
        <v>44182</v>
      </c>
      <c r="J32" s="65"/>
    </row>
    <row r="33" spans="1:10" ht="32.1" customHeight="1">
      <c r="A33" s="73" t="s">
        <v>172</v>
      </c>
      <c r="B33" s="74"/>
      <c r="C33" s="68"/>
      <c r="D33" s="68"/>
      <c r="E33" s="68">
        <f>【参考】人件費等内訳!P18</f>
        <v>81600</v>
      </c>
      <c r="F33" s="74" t="s">
        <v>164</v>
      </c>
      <c r="G33" s="89" t="s">
        <v>81</v>
      </c>
      <c r="H33" s="89" t="s">
        <v>81</v>
      </c>
      <c r="I33" s="91">
        <v>44213</v>
      </c>
      <c r="J33" s="65"/>
    </row>
    <row r="34" spans="1:10" ht="32.1" customHeight="1">
      <c r="A34" s="73" t="s">
        <v>173</v>
      </c>
      <c r="B34" s="74"/>
      <c r="C34" s="68"/>
      <c r="D34" s="68"/>
      <c r="E34" s="68">
        <f>【参考】人件費等内訳!P19</f>
        <v>81600</v>
      </c>
      <c r="F34" s="74" t="s">
        <v>164</v>
      </c>
      <c r="G34" s="89" t="s">
        <v>81</v>
      </c>
      <c r="H34" s="89" t="s">
        <v>81</v>
      </c>
      <c r="I34" s="91">
        <v>44244</v>
      </c>
      <c r="J34" s="65"/>
    </row>
    <row r="35" spans="1:10" ht="32.1" customHeight="1">
      <c r="A35" s="73" t="s">
        <v>174</v>
      </c>
      <c r="B35" s="74"/>
      <c r="C35" s="68"/>
      <c r="D35" s="68"/>
      <c r="E35" s="68">
        <f>【参考】人件費等内訳!P20</f>
        <v>81600</v>
      </c>
      <c r="F35" s="74" t="s">
        <v>164</v>
      </c>
      <c r="G35" s="89" t="s">
        <v>81</v>
      </c>
      <c r="H35" s="89" t="s">
        <v>81</v>
      </c>
      <c r="I35" s="91">
        <v>44272</v>
      </c>
      <c r="J35" s="65"/>
    </row>
    <row r="36" spans="1:10" ht="32.1" customHeight="1">
      <c r="A36" s="73" t="s">
        <v>175</v>
      </c>
      <c r="B36" s="74"/>
      <c r="C36" s="68"/>
      <c r="D36" s="68"/>
      <c r="E36" s="68">
        <f>【参考】人件費等内訳!P21</f>
        <v>81600</v>
      </c>
      <c r="F36" s="74" t="s">
        <v>164</v>
      </c>
      <c r="G36" s="89" t="s">
        <v>81</v>
      </c>
      <c r="H36" s="89" t="s">
        <v>81</v>
      </c>
      <c r="I36" s="91">
        <v>44303</v>
      </c>
      <c r="J36" s="65"/>
    </row>
    <row r="37" spans="1:10" s="90" customFormat="1" ht="32.1" customHeight="1">
      <c r="A37" s="94" t="s">
        <v>24</v>
      </c>
      <c r="B37" s="95" t="s">
        <v>47</v>
      </c>
      <c r="C37" s="93"/>
      <c r="D37" s="93"/>
      <c r="E37" s="93">
        <f>【参考】人件費等内訳!P22</f>
        <v>98350</v>
      </c>
      <c r="F37" s="94"/>
      <c r="G37" s="96" t="s">
        <v>81</v>
      </c>
      <c r="H37" s="96" t="s">
        <v>81</v>
      </c>
      <c r="I37" s="91" t="s">
        <v>81</v>
      </c>
      <c r="J37" s="92"/>
    </row>
    <row r="38" spans="1:10" ht="32.1" customHeight="1">
      <c r="A38" s="56" t="s">
        <v>95</v>
      </c>
      <c r="B38" s="57"/>
      <c r="C38" s="58"/>
      <c r="D38" s="58"/>
      <c r="E38" s="58">
        <f>SUBTOTAL(9,E24:E37)</f>
        <v>1874650</v>
      </c>
      <c r="F38" s="56"/>
      <c r="G38" s="59"/>
      <c r="H38" s="59"/>
      <c r="I38" s="59"/>
      <c r="J38" s="60"/>
    </row>
    <row r="39" spans="1:10" ht="32.1" customHeight="1">
      <c r="A39" s="125" t="s">
        <v>205</v>
      </c>
      <c r="B39" s="74"/>
      <c r="C39" s="68"/>
      <c r="D39" s="68"/>
      <c r="E39" s="68">
        <v>9000</v>
      </c>
      <c r="F39" s="74" t="s">
        <v>9</v>
      </c>
      <c r="G39" s="91" t="s">
        <v>81</v>
      </c>
      <c r="H39" s="91" t="s">
        <v>81</v>
      </c>
      <c r="I39" s="126" t="s">
        <v>204</v>
      </c>
      <c r="J39" s="64"/>
    </row>
    <row r="40" spans="1:10" ht="32.1" customHeight="1">
      <c r="A40" s="125" t="s">
        <v>206</v>
      </c>
      <c r="B40" s="74"/>
      <c r="C40" s="68"/>
      <c r="D40" s="68"/>
      <c r="E40" s="68">
        <v>1000</v>
      </c>
      <c r="F40" s="74" t="s">
        <v>15</v>
      </c>
      <c r="G40" s="91" t="s">
        <v>81</v>
      </c>
      <c r="H40" s="91" t="s">
        <v>81</v>
      </c>
      <c r="I40" s="126" t="s">
        <v>204</v>
      </c>
      <c r="J40" s="64"/>
    </row>
    <row r="41" spans="1:10" ht="32.1" customHeight="1">
      <c r="A41" s="56" t="s">
        <v>96</v>
      </c>
      <c r="B41" s="57"/>
      <c r="C41" s="58"/>
      <c r="D41" s="58"/>
      <c r="E41" s="58">
        <f>SUBTOTAL(9,E39:E40)</f>
        <v>10000</v>
      </c>
      <c r="F41" s="56"/>
      <c r="G41" s="59"/>
      <c r="H41" s="59"/>
      <c r="I41" s="59"/>
      <c r="J41" s="60"/>
    </row>
    <row r="42" spans="1:10" s="90" customFormat="1" ht="32.1" customHeight="1">
      <c r="A42" s="75" t="s">
        <v>97</v>
      </c>
      <c r="B42" s="76"/>
      <c r="C42" s="69"/>
      <c r="D42" s="69"/>
      <c r="E42" s="69">
        <f>SUBTOTAL(9,E24:E41)</f>
        <v>1884650</v>
      </c>
      <c r="F42" s="75"/>
      <c r="G42" s="42"/>
      <c r="H42" s="42"/>
      <c r="I42" s="42"/>
      <c r="J42" s="43"/>
    </row>
    <row r="43" spans="1:10" ht="32.1" customHeight="1">
      <c r="A43" s="73" t="s">
        <v>50</v>
      </c>
      <c r="B43" s="74" t="s">
        <v>38</v>
      </c>
      <c r="C43" s="68"/>
      <c r="D43" s="68"/>
      <c r="E43" s="68">
        <v>5880</v>
      </c>
      <c r="F43" s="125" t="s">
        <v>9</v>
      </c>
      <c r="G43" s="91" t="s">
        <v>81</v>
      </c>
      <c r="H43" s="91" t="s">
        <v>81</v>
      </c>
      <c r="I43" s="91" t="s">
        <v>119</v>
      </c>
      <c r="J43" s="64"/>
    </row>
    <row r="44" spans="1:10" ht="32.1" customHeight="1">
      <c r="A44" s="73" t="s">
        <v>51</v>
      </c>
      <c r="B44" s="105" t="s">
        <v>37</v>
      </c>
      <c r="C44" s="68"/>
      <c r="D44" s="68"/>
      <c r="E44" s="68">
        <v>2940</v>
      </c>
      <c r="F44" s="74" t="s">
        <v>34</v>
      </c>
      <c r="G44" s="91" t="s">
        <v>81</v>
      </c>
      <c r="H44" s="91" t="s">
        <v>81</v>
      </c>
      <c r="I44" s="91" t="s">
        <v>119</v>
      </c>
      <c r="J44" s="64"/>
    </row>
    <row r="45" spans="1:10" s="122" customFormat="1" ht="30.95" customHeight="1">
      <c r="A45" s="125" t="s">
        <v>207</v>
      </c>
      <c r="B45" s="128" t="s">
        <v>53</v>
      </c>
      <c r="C45" s="129"/>
      <c r="D45" s="129"/>
      <c r="E45" s="129">
        <v>1500</v>
      </c>
      <c r="F45" s="128" t="s">
        <v>34</v>
      </c>
      <c r="G45" s="126" t="s">
        <v>81</v>
      </c>
      <c r="H45" s="126" t="s">
        <v>81</v>
      </c>
      <c r="I45" s="126" t="s">
        <v>204</v>
      </c>
      <c r="J45" s="124"/>
    </row>
    <row r="46" spans="1:10" ht="32.1" customHeight="1">
      <c r="A46" s="77" t="s">
        <v>184</v>
      </c>
      <c r="B46" s="78"/>
      <c r="C46" s="70"/>
      <c r="D46" s="70"/>
      <c r="E46" s="70">
        <f>SUBTOTAL(9,E43:E45)</f>
        <v>10320</v>
      </c>
      <c r="F46" s="77"/>
      <c r="G46" s="44"/>
      <c r="H46" s="44"/>
      <c r="I46" s="44"/>
      <c r="J46" s="45"/>
    </row>
    <row r="47" spans="1:10" ht="32.1" customHeight="1">
      <c r="A47" s="74" t="s">
        <v>232</v>
      </c>
      <c r="B47" s="68"/>
      <c r="C47" s="68"/>
      <c r="D47" s="68"/>
      <c r="E47" s="68">
        <v>250000</v>
      </c>
      <c r="F47" s="125"/>
      <c r="G47" s="89"/>
      <c r="H47" s="89"/>
      <c r="I47" s="91"/>
      <c r="J47" s="65"/>
    </row>
    <row r="48" spans="1:10" ht="32.1" customHeight="1">
      <c r="A48" s="74"/>
      <c r="B48" s="68"/>
      <c r="C48" s="68"/>
      <c r="D48" s="68"/>
      <c r="E48" s="68"/>
      <c r="F48" s="74"/>
      <c r="G48" s="89"/>
      <c r="H48" s="89"/>
      <c r="I48" s="91"/>
      <c r="J48" s="65"/>
    </row>
    <row r="49" spans="1:10" s="90" customFormat="1" ht="32.1" customHeight="1">
      <c r="A49" s="77" t="s">
        <v>185</v>
      </c>
      <c r="B49" s="78"/>
      <c r="C49" s="70"/>
      <c r="D49" s="70"/>
      <c r="E49" s="70">
        <f>SUBTOTAL(9,E47:E48)</f>
        <v>250000</v>
      </c>
      <c r="F49" s="77"/>
      <c r="G49" s="44"/>
      <c r="H49" s="44"/>
      <c r="I49" s="44"/>
      <c r="J49" s="45"/>
    </row>
    <row r="50" spans="1:10" s="90" customFormat="1" ht="32.1" customHeight="1">
      <c r="A50" s="73" t="s">
        <v>52</v>
      </c>
      <c r="B50" s="74" t="s">
        <v>39</v>
      </c>
      <c r="C50" s="93"/>
      <c r="D50" s="93"/>
      <c r="E50" s="93">
        <v>13500</v>
      </c>
      <c r="F50" s="94" t="s">
        <v>9</v>
      </c>
      <c r="G50" s="96" t="s">
        <v>81</v>
      </c>
      <c r="H50" s="89" t="s">
        <v>120</v>
      </c>
      <c r="I50" s="91" t="s">
        <v>119</v>
      </c>
      <c r="J50" s="65"/>
    </row>
    <row r="51" spans="1:10" s="90" customFormat="1" ht="32.1" customHeight="1">
      <c r="A51" s="73" t="s">
        <v>52</v>
      </c>
      <c r="B51" s="74" t="s">
        <v>40</v>
      </c>
      <c r="C51" s="93"/>
      <c r="D51" s="93"/>
      <c r="E51" s="93">
        <v>1500</v>
      </c>
      <c r="F51" s="94" t="s">
        <v>15</v>
      </c>
      <c r="G51" s="96" t="s">
        <v>81</v>
      </c>
      <c r="H51" s="89" t="s">
        <v>120</v>
      </c>
      <c r="I51" s="119" t="s">
        <v>176</v>
      </c>
      <c r="J51" s="65"/>
    </row>
    <row r="52" spans="1:10" s="90" customFormat="1" ht="32.1" customHeight="1">
      <c r="A52" s="77" t="s">
        <v>186</v>
      </c>
      <c r="B52" s="78"/>
      <c r="C52" s="70"/>
      <c r="D52" s="70"/>
      <c r="E52" s="70">
        <f>SUBTOTAL(9,E50:E51)</f>
        <v>15000</v>
      </c>
      <c r="F52" s="77"/>
      <c r="G52" s="44"/>
      <c r="H52" s="44"/>
      <c r="I52" s="44"/>
      <c r="J52" s="45"/>
    </row>
    <row r="53" spans="1:10" s="90" customFormat="1" ht="32.1" customHeight="1">
      <c r="A53" s="75" t="s">
        <v>10</v>
      </c>
      <c r="B53" s="76"/>
      <c r="C53" s="69"/>
      <c r="D53" s="69"/>
      <c r="E53" s="69">
        <f>SUBTOTAL(9,E43:E52)</f>
        <v>275320</v>
      </c>
      <c r="F53" s="75"/>
      <c r="G53" s="42"/>
      <c r="H53" s="42"/>
      <c r="I53" s="42"/>
      <c r="J53" s="43"/>
    </row>
    <row r="54" spans="1:10" s="90" customFormat="1" ht="32.1" customHeight="1">
      <c r="A54" s="73" t="s">
        <v>57</v>
      </c>
      <c r="B54" s="74"/>
      <c r="C54" s="68"/>
      <c r="D54" s="68"/>
      <c r="E54" s="68">
        <v>3500</v>
      </c>
      <c r="F54" s="74"/>
      <c r="G54" s="126" t="s">
        <v>204</v>
      </c>
      <c r="H54" s="126" t="s">
        <v>204</v>
      </c>
      <c r="I54" s="126" t="s">
        <v>204</v>
      </c>
      <c r="J54" s="65"/>
    </row>
    <row r="55" spans="1:10" s="90" customFormat="1" ht="32.1" customHeight="1">
      <c r="A55" s="77" t="s">
        <v>98</v>
      </c>
      <c r="B55" s="78"/>
      <c r="C55" s="70"/>
      <c r="D55" s="70"/>
      <c r="E55" s="70">
        <f>SUBTOTAL(9,E54:E54)</f>
        <v>3500</v>
      </c>
      <c r="F55" s="77"/>
      <c r="G55" s="44"/>
      <c r="H55" s="44"/>
      <c r="I55" s="44"/>
      <c r="J55" s="45"/>
    </row>
    <row r="56" spans="1:10" s="90" customFormat="1" ht="32.1" customHeight="1">
      <c r="A56" s="73" t="s">
        <v>42</v>
      </c>
      <c r="B56" s="74" t="s">
        <v>43</v>
      </c>
      <c r="C56" s="68">
        <v>1</v>
      </c>
      <c r="D56" s="68" t="s">
        <v>44</v>
      </c>
      <c r="E56" s="68">
        <v>13840</v>
      </c>
      <c r="F56" s="73" t="s">
        <v>12</v>
      </c>
      <c r="G56" s="126" t="s">
        <v>204</v>
      </c>
      <c r="H56" s="126" t="s">
        <v>204</v>
      </c>
      <c r="I56" s="126" t="s">
        <v>204</v>
      </c>
      <c r="J56" s="65"/>
    </row>
    <row r="57" spans="1:10" s="90" customFormat="1" ht="32.1" customHeight="1">
      <c r="A57" s="73" t="s">
        <v>41</v>
      </c>
      <c r="B57" s="74" t="s">
        <v>43</v>
      </c>
      <c r="C57" s="68">
        <v>1</v>
      </c>
      <c r="D57" s="68" t="s">
        <v>44</v>
      </c>
      <c r="E57" s="68">
        <v>231472</v>
      </c>
      <c r="F57" s="73" t="s">
        <v>12</v>
      </c>
      <c r="G57" s="126" t="s">
        <v>204</v>
      </c>
      <c r="H57" s="126" t="s">
        <v>204</v>
      </c>
      <c r="I57" s="126" t="s">
        <v>204</v>
      </c>
      <c r="J57" s="65"/>
    </row>
    <row r="58" spans="1:10" s="90" customFormat="1" ht="32.1" customHeight="1">
      <c r="A58" s="77" t="s">
        <v>99</v>
      </c>
      <c r="B58" s="78"/>
      <c r="C58" s="70"/>
      <c r="D58" s="70"/>
      <c r="E58" s="70">
        <f>SUBTOTAL(9,E56:E57)</f>
        <v>245312</v>
      </c>
      <c r="F58" s="77"/>
      <c r="G58" s="44"/>
      <c r="H58" s="44"/>
      <c r="I58" s="44"/>
      <c r="J58" s="45"/>
    </row>
    <row r="59" spans="1:10" s="90" customFormat="1" ht="32.1" customHeight="1">
      <c r="A59" s="73" t="s">
        <v>54</v>
      </c>
      <c r="B59" s="74" t="s">
        <v>55</v>
      </c>
      <c r="C59" s="68">
        <v>1</v>
      </c>
      <c r="D59" s="68" t="s">
        <v>44</v>
      </c>
      <c r="E59" s="68">
        <v>2000</v>
      </c>
      <c r="F59" s="81" t="s">
        <v>56</v>
      </c>
      <c r="G59" s="89" t="s">
        <v>120</v>
      </c>
      <c r="H59" s="89" t="s">
        <v>120</v>
      </c>
      <c r="I59" s="91" t="s">
        <v>119</v>
      </c>
      <c r="J59" s="65"/>
    </row>
    <row r="60" spans="1:10" s="90" customFormat="1" ht="32.1" customHeight="1">
      <c r="A60" s="73" t="s">
        <v>54</v>
      </c>
      <c r="B60" s="74" t="s">
        <v>55</v>
      </c>
      <c r="C60" s="68">
        <v>1</v>
      </c>
      <c r="D60" s="68" t="s">
        <v>44</v>
      </c>
      <c r="E60" s="68">
        <v>3500</v>
      </c>
      <c r="F60" s="81" t="s">
        <v>56</v>
      </c>
      <c r="G60" s="89" t="s">
        <v>120</v>
      </c>
      <c r="H60" s="89" t="s">
        <v>120</v>
      </c>
      <c r="I60" s="91" t="s">
        <v>119</v>
      </c>
      <c r="J60" s="65"/>
    </row>
    <row r="61" spans="1:10" s="90" customFormat="1" ht="32.1" customHeight="1">
      <c r="A61" s="73" t="s">
        <v>177</v>
      </c>
      <c r="B61" s="74"/>
      <c r="C61" s="68">
        <v>15</v>
      </c>
      <c r="D61" s="68" t="s">
        <v>45</v>
      </c>
      <c r="E61" s="68">
        <v>1500</v>
      </c>
      <c r="F61" s="81" t="s">
        <v>178</v>
      </c>
      <c r="G61" s="89">
        <v>44094</v>
      </c>
      <c r="H61" s="89">
        <v>44105</v>
      </c>
      <c r="I61" s="91">
        <v>44136</v>
      </c>
      <c r="J61" s="65"/>
    </row>
    <row r="62" spans="1:10" s="90" customFormat="1" ht="32.1" customHeight="1">
      <c r="A62" s="77" t="s">
        <v>100</v>
      </c>
      <c r="B62" s="78"/>
      <c r="C62" s="70"/>
      <c r="D62" s="70"/>
      <c r="E62" s="70">
        <f>SUBTOTAL(9,E59:E61)</f>
        <v>7000</v>
      </c>
      <c r="F62" s="77"/>
      <c r="G62" s="44"/>
      <c r="H62" s="44"/>
      <c r="I62" s="44"/>
      <c r="J62" s="45"/>
    </row>
    <row r="63" spans="1:10" s="90" customFormat="1" ht="32.1" customHeight="1">
      <c r="A63" s="73" t="s">
        <v>108</v>
      </c>
      <c r="B63" s="74" t="s">
        <v>109</v>
      </c>
      <c r="C63" s="68"/>
      <c r="D63" s="68"/>
      <c r="E63" s="68">
        <v>6000</v>
      </c>
      <c r="F63" s="73" t="s">
        <v>179</v>
      </c>
      <c r="G63" s="123" t="s">
        <v>120</v>
      </c>
      <c r="H63" s="123" t="s">
        <v>120</v>
      </c>
      <c r="I63" s="123" t="s">
        <v>120</v>
      </c>
      <c r="J63" s="64"/>
    </row>
    <row r="64" spans="1:10" s="90" customFormat="1" ht="32.1" customHeight="1">
      <c r="A64" s="73" t="s">
        <v>110</v>
      </c>
      <c r="B64" s="74"/>
      <c r="C64" s="68"/>
      <c r="D64" s="68"/>
      <c r="E64" s="68">
        <v>5000</v>
      </c>
      <c r="F64" s="74" t="s">
        <v>180</v>
      </c>
      <c r="G64" s="91" t="s">
        <v>120</v>
      </c>
      <c r="H64" s="91" t="s">
        <v>120</v>
      </c>
      <c r="I64" s="88" t="s">
        <v>120</v>
      </c>
      <c r="J64" s="64"/>
    </row>
    <row r="65" spans="1:13" s="90" customFormat="1" ht="32.1" customHeight="1">
      <c r="A65" s="77" t="s">
        <v>101</v>
      </c>
      <c r="B65" s="78"/>
      <c r="C65" s="70"/>
      <c r="D65" s="70"/>
      <c r="E65" s="70">
        <f>SUBTOTAL(9,E63:E64)</f>
        <v>11000</v>
      </c>
      <c r="F65" s="77"/>
      <c r="G65" s="44"/>
      <c r="H65" s="44"/>
      <c r="I65" s="44"/>
      <c r="J65" s="45"/>
    </row>
    <row r="66" spans="1:13" s="90" customFormat="1" ht="32.1" customHeight="1">
      <c r="A66" s="73" t="s">
        <v>20</v>
      </c>
      <c r="B66" s="74"/>
      <c r="C66" s="68">
        <v>1</v>
      </c>
      <c r="D66" s="68" t="s">
        <v>44</v>
      </c>
      <c r="E66" s="68">
        <v>7130</v>
      </c>
      <c r="F66" s="81" t="s">
        <v>21</v>
      </c>
      <c r="G66" s="123" t="s">
        <v>120</v>
      </c>
      <c r="H66" s="123" t="s">
        <v>120</v>
      </c>
      <c r="I66" s="123" t="s">
        <v>120</v>
      </c>
      <c r="J66" s="65"/>
    </row>
    <row r="67" spans="1:13" s="90" customFormat="1" ht="32.1" customHeight="1">
      <c r="A67" s="73" t="s">
        <v>22</v>
      </c>
      <c r="B67" s="74"/>
      <c r="C67" s="68">
        <v>1</v>
      </c>
      <c r="D67" s="68" t="s">
        <v>44</v>
      </c>
      <c r="E67" s="68">
        <v>6710</v>
      </c>
      <c r="F67" s="81" t="s">
        <v>23</v>
      </c>
      <c r="G67" s="123" t="s">
        <v>120</v>
      </c>
      <c r="H67" s="123" t="s">
        <v>120</v>
      </c>
      <c r="I67" s="123" t="s">
        <v>120</v>
      </c>
      <c r="J67" s="65"/>
    </row>
    <row r="68" spans="1:13" s="90" customFormat="1" ht="32.1" customHeight="1">
      <c r="A68" s="77" t="s">
        <v>102</v>
      </c>
      <c r="B68" s="78"/>
      <c r="C68" s="70"/>
      <c r="D68" s="70"/>
      <c r="E68" s="70">
        <f>SUBTOTAL(9,E66:E67)</f>
        <v>13840</v>
      </c>
      <c r="F68" s="77"/>
      <c r="G68" s="44"/>
      <c r="H68" s="44"/>
      <c r="I68" s="44"/>
      <c r="J68" s="45"/>
    </row>
    <row r="69" spans="1:13" s="90" customFormat="1" ht="32.1" customHeight="1">
      <c r="A69" s="73" t="s">
        <v>181</v>
      </c>
      <c r="B69" s="74"/>
      <c r="C69" s="68"/>
      <c r="D69" s="68"/>
      <c r="E69" s="68">
        <v>345000</v>
      </c>
      <c r="F69" s="81" t="s">
        <v>12</v>
      </c>
      <c r="G69" s="123" t="s">
        <v>120</v>
      </c>
      <c r="H69" s="123" t="s">
        <v>120</v>
      </c>
      <c r="I69" s="123" t="s">
        <v>120</v>
      </c>
      <c r="J69" s="65"/>
    </row>
    <row r="70" spans="1:13" s="90" customFormat="1" ht="32.1" customHeight="1">
      <c r="A70" s="77" t="s">
        <v>103</v>
      </c>
      <c r="B70" s="78"/>
      <c r="C70" s="70"/>
      <c r="D70" s="70"/>
      <c r="E70" s="70">
        <f>SUBTOTAL(9,E69:E69)</f>
        <v>345000</v>
      </c>
      <c r="F70" s="77"/>
      <c r="G70" s="44"/>
      <c r="H70" s="44"/>
      <c r="I70" s="44"/>
      <c r="J70" s="45"/>
    </row>
    <row r="71" spans="1:13" s="90" customFormat="1" ht="32.1" customHeight="1">
      <c r="A71" s="75" t="s">
        <v>104</v>
      </c>
      <c r="B71" s="76"/>
      <c r="C71" s="69"/>
      <c r="D71" s="69"/>
      <c r="E71" s="69">
        <f>SUBTOTAL(9,E54:E70)</f>
        <v>625652</v>
      </c>
      <c r="F71" s="75"/>
      <c r="G71" s="42"/>
      <c r="H71" s="42"/>
      <c r="I71" s="42"/>
      <c r="J71" s="43"/>
    </row>
    <row r="72" spans="1:13" s="90" customFormat="1" ht="32.1" customHeight="1">
      <c r="A72" s="79" t="s">
        <v>13</v>
      </c>
      <c r="B72" s="80"/>
      <c r="C72" s="71"/>
      <c r="D72" s="71"/>
      <c r="E72" s="71">
        <f>SUBTOTAL(9,E13:E71)</f>
        <v>6137697</v>
      </c>
      <c r="F72" s="79"/>
      <c r="G72" s="48"/>
      <c r="H72" s="48"/>
      <c r="I72" s="48"/>
      <c r="J72" s="49"/>
    </row>
    <row r="73" spans="1:13" s="90" customFormat="1" ht="32.1" customHeight="1">
      <c r="A73" s="73"/>
      <c r="B73" s="74"/>
      <c r="C73" s="68"/>
      <c r="D73" s="68"/>
      <c r="E73" s="68"/>
      <c r="F73" s="73"/>
      <c r="G73" s="123"/>
      <c r="H73" s="123"/>
      <c r="I73" s="123"/>
      <c r="J73" s="64"/>
    </row>
    <row r="74" spans="1:13" s="90" customFormat="1" ht="32.1" customHeight="1">
      <c r="A74" s="73"/>
      <c r="B74" s="74"/>
      <c r="C74" s="68"/>
      <c r="D74" s="68"/>
      <c r="E74" s="68"/>
      <c r="F74" s="73"/>
      <c r="G74" s="123"/>
      <c r="H74" s="123"/>
      <c r="I74" s="123"/>
      <c r="J74" s="64"/>
    </row>
    <row r="75" spans="1:13" s="90" customFormat="1" ht="32.1" customHeight="1">
      <c r="A75" s="77" t="s">
        <v>106</v>
      </c>
      <c r="B75" s="78"/>
      <c r="C75" s="70"/>
      <c r="D75" s="70"/>
      <c r="E75" s="70">
        <f>SUBTOTAL(9,E73:E74)</f>
        <v>0</v>
      </c>
      <c r="F75" s="77"/>
      <c r="G75" s="44"/>
      <c r="H75" s="44"/>
      <c r="I75" s="44"/>
      <c r="J75" s="45"/>
    </row>
    <row r="76" spans="1:13" s="90" customFormat="1" ht="32.1" customHeight="1">
      <c r="A76" s="73"/>
      <c r="B76" s="74"/>
      <c r="C76" s="68"/>
      <c r="D76" s="68"/>
      <c r="E76" s="68"/>
      <c r="F76" s="73"/>
      <c r="G76" s="123"/>
      <c r="H76" s="123"/>
      <c r="I76" s="123"/>
      <c r="J76" s="64"/>
    </row>
    <row r="77" spans="1:13" s="90" customFormat="1" ht="32.1" customHeight="1">
      <c r="A77" s="73"/>
      <c r="B77" s="74"/>
      <c r="C77" s="68"/>
      <c r="D77" s="68"/>
      <c r="E77" s="68"/>
      <c r="F77" s="73"/>
      <c r="G77" s="123"/>
      <c r="H77" s="123"/>
      <c r="I77" s="123"/>
      <c r="J77" s="64"/>
    </row>
    <row r="78" spans="1:13" s="90" customFormat="1" ht="32.1" customHeight="1">
      <c r="A78" s="77" t="s">
        <v>107</v>
      </c>
      <c r="B78" s="78"/>
      <c r="C78" s="70"/>
      <c r="D78" s="70"/>
      <c r="E78" s="70">
        <f>SUBTOTAL(9,E76:E77)</f>
        <v>0</v>
      </c>
      <c r="F78" s="77"/>
      <c r="G78" s="44"/>
      <c r="H78" s="44"/>
      <c r="I78" s="44"/>
      <c r="J78" s="45"/>
    </row>
    <row r="79" spans="1:13" s="90" customFormat="1" ht="32.1" customHeight="1">
      <c r="A79" s="99" t="s">
        <v>117</v>
      </c>
      <c r="B79" s="100"/>
      <c r="C79" s="101"/>
      <c r="D79" s="101"/>
      <c r="E79" s="101">
        <f>SUBTOTAL(9,E73:E78)</f>
        <v>0</v>
      </c>
      <c r="F79" s="99"/>
      <c r="G79" s="102"/>
      <c r="H79" s="102"/>
      <c r="I79" s="102"/>
      <c r="J79" s="103"/>
    </row>
    <row r="80" spans="1:13" s="90" customFormat="1" ht="32.1" customHeight="1">
      <c r="A80" s="82" t="s">
        <v>14</v>
      </c>
      <c r="B80" s="83"/>
      <c r="C80" s="72"/>
      <c r="D80" s="72"/>
      <c r="E80" s="72">
        <f>SUBTOTAL(9,E13:E79)</f>
        <v>6137697</v>
      </c>
      <c r="F80" s="82"/>
      <c r="G80" s="50"/>
      <c r="H80" s="50"/>
      <c r="I80" s="50"/>
      <c r="J80" s="51"/>
      <c r="L80" s="98"/>
      <c r="M80" s="98"/>
    </row>
  </sheetData>
  <mergeCells count="1">
    <mergeCell ref="A5:E5"/>
  </mergeCells>
  <phoneticPr fontId="2"/>
  <dataValidations count="2">
    <dataValidation type="list" allowBlank="1" sqref="F5" xr:uid="{00000000-0002-0000-0100-000000000000}">
      <formula1>#REF!</formula1>
    </dataValidation>
    <dataValidation imeMode="on" allowBlank="1" showInputMessage="1" showErrorMessage="1" sqref="A73:B80" xr:uid="{E3E23DEF-6BB6-43A2-90FA-288E5EB42E60}"/>
  </dataValidations>
  <printOptions horizontalCentered="1"/>
  <pageMargins left="0.59055118110236227" right="0.59055118110236227" top="0.39370078740157483" bottom="0.39370078740157483" header="0.51181102362204722" footer="0.19685039370078741"/>
  <pageSetup paperSize="9" scale="73" fitToHeight="0" orientation="portrait" cellComments="asDisplayed" r:id="rId1"/>
  <headerFooter alignWithMargins="0">
    <oddFooter>&amp;R&amp;P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6"/>
  <sheetViews>
    <sheetView view="pageBreakPreview" topLeftCell="A7" zoomScaleNormal="100" zoomScaleSheetLayoutView="100" workbookViewId="0"/>
  </sheetViews>
  <sheetFormatPr defaultRowHeight="13.5"/>
  <cols>
    <col min="1" max="2" width="8.625" customWidth="1"/>
    <col min="3" max="3" width="10.25" bestFit="1" customWidth="1"/>
    <col min="4" max="18" width="8.625" customWidth="1"/>
  </cols>
  <sheetData>
    <row r="1" spans="1:19" ht="17.25">
      <c r="A1" s="40" t="s">
        <v>84</v>
      </c>
      <c r="B1" s="1"/>
      <c r="C1" s="1"/>
      <c r="D1" s="1"/>
      <c r="E1" s="1"/>
      <c r="F1" s="1"/>
      <c r="G1" s="1"/>
      <c r="H1" s="1"/>
      <c r="I1" s="1"/>
      <c r="J1" s="1"/>
      <c r="K1" s="1"/>
      <c r="L1" s="1"/>
      <c r="M1" s="1"/>
      <c r="N1" s="1"/>
      <c r="O1" s="1"/>
      <c r="P1" s="1"/>
      <c r="Q1" s="1"/>
      <c r="R1" s="1"/>
    </row>
    <row r="2" spans="1:19" ht="17.25">
      <c r="A2" s="40" t="s">
        <v>90</v>
      </c>
      <c r="B2" s="1"/>
      <c r="C2" s="1"/>
      <c r="D2" s="1"/>
      <c r="E2" s="1"/>
      <c r="F2" s="1"/>
      <c r="G2" s="1"/>
      <c r="H2" s="1"/>
      <c r="I2" s="1"/>
      <c r="J2" s="1"/>
      <c r="K2" s="1"/>
      <c r="L2" s="1"/>
      <c r="M2" s="1"/>
      <c r="N2" s="1"/>
      <c r="O2" s="1"/>
      <c r="P2" s="1"/>
      <c r="Q2" s="1"/>
      <c r="R2" s="1"/>
    </row>
    <row r="3" spans="1:19" ht="17.25">
      <c r="A3" s="40" t="s">
        <v>183</v>
      </c>
      <c r="B3" s="1"/>
      <c r="C3" s="1"/>
      <c r="D3" s="1"/>
      <c r="E3" s="1"/>
      <c r="F3" s="1"/>
      <c r="G3" s="1"/>
      <c r="H3" s="1"/>
      <c r="I3" s="1"/>
      <c r="J3" s="1"/>
      <c r="K3" s="1"/>
      <c r="L3" s="1"/>
      <c r="M3" s="1"/>
      <c r="N3" s="1"/>
      <c r="O3" s="1"/>
      <c r="P3" s="1"/>
      <c r="Q3" s="1"/>
      <c r="R3" s="1"/>
    </row>
    <row r="4" spans="1:19">
      <c r="A4" s="1"/>
      <c r="B4" s="1"/>
      <c r="C4" s="1"/>
      <c r="D4" s="1"/>
      <c r="E4" s="1"/>
      <c r="F4" s="1"/>
      <c r="G4" s="1"/>
      <c r="H4" s="1"/>
      <c r="I4" s="1"/>
      <c r="J4" s="1"/>
      <c r="K4" s="1"/>
      <c r="L4" s="1"/>
      <c r="M4" s="1"/>
      <c r="N4" s="1"/>
      <c r="O4" s="1"/>
      <c r="P4" s="1"/>
      <c r="Q4" s="1"/>
      <c r="R4" s="1"/>
    </row>
    <row r="5" spans="1:19" ht="54">
      <c r="A5" s="23" t="s">
        <v>25</v>
      </c>
      <c r="B5" s="23" t="s">
        <v>26</v>
      </c>
      <c r="C5" s="2" t="s">
        <v>27</v>
      </c>
      <c r="D5" s="3" t="s">
        <v>131</v>
      </c>
      <c r="E5" s="4" t="s">
        <v>132</v>
      </c>
      <c r="F5" s="4" t="s">
        <v>133</v>
      </c>
      <c r="G5" s="3" t="s">
        <v>134</v>
      </c>
      <c r="H5" s="4" t="s">
        <v>135</v>
      </c>
      <c r="I5" s="4" t="s">
        <v>136</v>
      </c>
      <c r="J5" s="4" t="s">
        <v>137</v>
      </c>
      <c r="K5" s="4" t="s">
        <v>138</v>
      </c>
      <c r="L5" s="4" t="s">
        <v>139</v>
      </c>
      <c r="M5" s="4" t="s">
        <v>140</v>
      </c>
      <c r="N5" s="4" t="s">
        <v>141</v>
      </c>
      <c r="O5" s="4" t="s">
        <v>142</v>
      </c>
      <c r="P5" s="4" t="s">
        <v>143</v>
      </c>
      <c r="Q5" s="4" t="s">
        <v>144</v>
      </c>
      <c r="R5" s="2" t="s">
        <v>145</v>
      </c>
      <c r="S5" s="2" t="s">
        <v>146</v>
      </c>
    </row>
    <row r="6" spans="1:19" ht="21" customHeight="1">
      <c r="A6" s="16">
        <v>43878</v>
      </c>
      <c r="B6" s="5" t="s">
        <v>147</v>
      </c>
      <c r="C6" s="15" t="s">
        <v>82</v>
      </c>
      <c r="D6" s="32">
        <v>10</v>
      </c>
      <c r="E6" s="17"/>
      <c r="F6" s="11">
        <f>ROUNDDOWN(D6*E6,0)</f>
        <v>0</v>
      </c>
      <c r="G6" s="7">
        <v>40</v>
      </c>
      <c r="H6" s="116">
        <f>【参考】単価計算!$R$9</f>
        <v>5317</v>
      </c>
      <c r="I6" s="116">
        <f>【参考】単価計算!$S$9</f>
        <v>5186</v>
      </c>
      <c r="J6" s="11">
        <f>ROUNDDOWN(G6*H6,0)</f>
        <v>212680</v>
      </c>
      <c r="K6" s="11">
        <f>ROUNDDOWN(G6*I6,0)</f>
        <v>207440</v>
      </c>
      <c r="L6" s="18"/>
      <c r="M6" s="17"/>
      <c r="N6" s="17"/>
      <c r="O6" s="11">
        <f t="shared" ref="O6:O8" si="0">SUM(L6:N6)</f>
        <v>0</v>
      </c>
      <c r="P6" s="33">
        <f t="shared" ref="P6:P8" si="1">SUM(F6,J6,O6)</f>
        <v>212680</v>
      </c>
      <c r="Q6" s="33">
        <f t="shared" ref="Q6:Q8" si="2">SUM(K6,O6)</f>
        <v>207440</v>
      </c>
      <c r="R6" s="117">
        <f>ROUNDDOWN(Q6*0.1,0)</f>
        <v>20744</v>
      </c>
      <c r="S6" s="29" t="s">
        <v>86</v>
      </c>
    </row>
    <row r="7" spans="1:19" ht="21" customHeight="1">
      <c r="A7" s="16">
        <v>43907</v>
      </c>
      <c r="B7" s="5" t="s">
        <v>148</v>
      </c>
      <c r="C7" s="15" t="s">
        <v>82</v>
      </c>
      <c r="D7" s="32">
        <v>10</v>
      </c>
      <c r="E7" s="17"/>
      <c r="F7" s="11">
        <f>ROUNDDOWN(D7*E7,0)</f>
        <v>0</v>
      </c>
      <c r="G7" s="7">
        <v>40</v>
      </c>
      <c r="H7" s="116">
        <f>【参考】単価計算!$R$9</f>
        <v>5317</v>
      </c>
      <c r="I7" s="116">
        <f>【参考】単価計算!$S$9</f>
        <v>5186</v>
      </c>
      <c r="J7" s="11">
        <f>ROUNDDOWN(G7*H7,0)</f>
        <v>212680</v>
      </c>
      <c r="K7" s="11">
        <f>ROUNDDOWN(G7*I7,0)</f>
        <v>207440</v>
      </c>
      <c r="L7" s="18"/>
      <c r="M7" s="17"/>
      <c r="N7" s="17"/>
      <c r="O7" s="11">
        <f t="shared" si="0"/>
        <v>0</v>
      </c>
      <c r="P7" s="33">
        <f t="shared" si="1"/>
        <v>212680</v>
      </c>
      <c r="Q7" s="33">
        <f t="shared" si="2"/>
        <v>207440</v>
      </c>
      <c r="R7" s="117">
        <f t="shared" ref="R7:R8" si="3">ROUNDDOWN(Q7*0.1,0)</f>
        <v>20744</v>
      </c>
      <c r="S7" s="29" t="s">
        <v>86</v>
      </c>
    </row>
    <row r="8" spans="1:19" ht="21" customHeight="1">
      <c r="A8" s="16">
        <v>43938</v>
      </c>
      <c r="B8" s="5" t="s">
        <v>149</v>
      </c>
      <c r="C8" s="15" t="s">
        <v>82</v>
      </c>
      <c r="D8" s="32">
        <v>10</v>
      </c>
      <c r="E8" s="17"/>
      <c r="F8" s="11">
        <f>ROUNDDOWN(D8*E8,0)</f>
        <v>0</v>
      </c>
      <c r="G8" s="7">
        <v>40</v>
      </c>
      <c r="H8" s="116">
        <f>【参考】単価計算!$R$9</f>
        <v>5317</v>
      </c>
      <c r="I8" s="116">
        <f>【参考】単価計算!$S$9</f>
        <v>5186</v>
      </c>
      <c r="J8" s="11">
        <f>ROUNDDOWN(G8*H8,0)</f>
        <v>212680</v>
      </c>
      <c r="K8" s="11">
        <f>ROUNDDOWN(G8*I8,0)</f>
        <v>207440</v>
      </c>
      <c r="L8" s="18"/>
      <c r="M8" s="17"/>
      <c r="N8" s="17"/>
      <c r="O8" s="11">
        <f t="shared" si="0"/>
        <v>0</v>
      </c>
      <c r="P8" s="33">
        <f t="shared" si="1"/>
        <v>212680</v>
      </c>
      <c r="Q8" s="33">
        <f t="shared" si="2"/>
        <v>207440</v>
      </c>
      <c r="R8" s="117">
        <f t="shared" si="3"/>
        <v>20744</v>
      </c>
      <c r="S8" s="29" t="s">
        <v>86</v>
      </c>
    </row>
    <row r="9" spans="1:19" ht="21" customHeight="1">
      <c r="A9" s="28" t="s">
        <v>58</v>
      </c>
      <c r="B9" s="12"/>
      <c r="C9" s="30"/>
      <c r="D9" s="10"/>
      <c r="E9" s="11"/>
      <c r="F9" s="11">
        <f>SUBTOTAL(9,F6:F8)</f>
        <v>0</v>
      </c>
      <c r="G9" s="10"/>
      <c r="H9" s="11"/>
      <c r="I9" s="11"/>
      <c r="J9" s="11">
        <f t="shared" ref="J9:R9" si="4">SUBTOTAL(9,J6:J8)</f>
        <v>638040</v>
      </c>
      <c r="K9" s="11">
        <f t="shared" si="4"/>
        <v>622320</v>
      </c>
      <c r="L9" s="11">
        <f t="shared" si="4"/>
        <v>0</v>
      </c>
      <c r="M9" s="11">
        <f t="shared" si="4"/>
        <v>0</v>
      </c>
      <c r="N9" s="11">
        <f t="shared" si="4"/>
        <v>0</v>
      </c>
      <c r="O9" s="11">
        <f t="shared" si="4"/>
        <v>0</v>
      </c>
      <c r="P9" s="34">
        <f t="shared" si="4"/>
        <v>638040</v>
      </c>
      <c r="Q9" s="34">
        <f t="shared" si="4"/>
        <v>622320</v>
      </c>
      <c r="R9" s="11">
        <f t="shared" si="4"/>
        <v>62232</v>
      </c>
      <c r="S9" s="31"/>
    </row>
    <row r="10" spans="1:19" ht="21" customHeight="1">
      <c r="A10" s="16">
        <v>43602</v>
      </c>
      <c r="B10" s="5" t="s">
        <v>150</v>
      </c>
      <c r="C10" s="15" t="s">
        <v>78</v>
      </c>
      <c r="D10" s="32">
        <v>10</v>
      </c>
      <c r="E10" s="17">
        <v>108</v>
      </c>
      <c r="F10" s="11">
        <f t="shared" ref="F10:F22" si="5">ROUNDDOWN(D10*E10,0)</f>
        <v>1080</v>
      </c>
      <c r="G10" s="7">
        <v>77.5</v>
      </c>
      <c r="H10" s="8">
        <v>1000</v>
      </c>
      <c r="I10" s="8">
        <v>1000</v>
      </c>
      <c r="J10" s="11">
        <f t="shared" ref="J10:J22" si="6">ROUNDDOWN(G10*H10,0)</f>
        <v>77500</v>
      </c>
      <c r="K10" s="11">
        <f t="shared" ref="K10:K22" si="7">ROUNDDOWN(G10*I10,0)</f>
        <v>77500</v>
      </c>
      <c r="L10" s="18">
        <v>1000</v>
      </c>
      <c r="M10" s="18">
        <v>1000</v>
      </c>
      <c r="N10" s="18">
        <v>1000</v>
      </c>
      <c r="O10" s="11">
        <f>SUM(L10:N10)</f>
        <v>3000</v>
      </c>
      <c r="P10" s="33">
        <f t="shared" ref="P10:P22" si="8">SUM(F10,J10,O10)</f>
        <v>81580</v>
      </c>
      <c r="Q10" s="33">
        <f t="shared" ref="Q10:Q22" si="9">SUM(K10,O10)</f>
        <v>80500</v>
      </c>
      <c r="R10" s="117">
        <f t="shared" ref="R10:R22" si="10">ROUNDDOWN(Q10*0.1,0)</f>
        <v>8050</v>
      </c>
      <c r="S10" s="29"/>
    </row>
    <row r="11" spans="1:19" ht="21" customHeight="1">
      <c r="A11" s="16">
        <v>43633</v>
      </c>
      <c r="B11" s="5" t="s">
        <v>151</v>
      </c>
      <c r="C11" s="15" t="s">
        <v>78</v>
      </c>
      <c r="D11" s="7">
        <v>20</v>
      </c>
      <c r="E11" s="17">
        <v>108</v>
      </c>
      <c r="F11" s="11">
        <f t="shared" si="5"/>
        <v>2160</v>
      </c>
      <c r="G11" s="7">
        <v>155</v>
      </c>
      <c r="H11" s="8">
        <v>1000</v>
      </c>
      <c r="I11" s="8">
        <v>1000</v>
      </c>
      <c r="J11" s="11">
        <f t="shared" si="6"/>
        <v>155000</v>
      </c>
      <c r="K11" s="11">
        <f t="shared" si="7"/>
        <v>155000</v>
      </c>
      <c r="L11" s="18">
        <v>2000</v>
      </c>
      <c r="M11" s="18">
        <v>1000</v>
      </c>
      <c r="N11" s="18">
        <v>1000</v>
      </c>
      <c r="O11" s="11">
        <f t="shared" ref="O11:O18" si="11">SUM(L11:N11)</f>
        <v>4000</v>
      </c>
      <c r="P11" s="33">
        <f t="shared" si="8"/>
        <v>161160</v>
      </c>
      <c r="Q11" s="33">
        <f t="shared" si="9"/>
        <v>159000</v>
      </c>
      <c r="R11" s="117">
        <f t="shared" si="10"/>
        <v>15900</v>
      </c>
      <c r="S11" s="29"/>
    </row>
    <row r="12" spans="1:19" ht="21" customHeight="1">
      <c r="A12" s="16">
        <v>43663</v>
      </c>
      <c r="B12" s="5" t="s">
        <v>152</v>
      </c>
      <c r="C12" s="15" t="s">
        <v>78</v>
      </c>
      <c r="D12" s="7">
        <v>10</v>
      </c>
      <c r="E12" s="17">
        <v>108</v>
      </c>
      <c r="F12" s="11">
        <f t="shared" si="5"/>
        <v>1080</v>
      </c>
      <c r="G12" s="7">
        <v>77.5</v>
      </c>
      <c r="H12" s="8">
        <v>1000</v>
      </c>
      <c r="I12" s="8">
        <v>1000</v>
      </c>
      <c r="J12" s="11">
        <f t="shared" si="6"/>
        <v>77500</v>
      </c>
      <c r="K12" s="11">
        <f t="shared" si="7"/>
        <v>77500</v>
      </c>
      <c r="L12" s="18">
        <v>1000</v>
      </c>
      <c r="M12" s="18">
        <v>1000</v>
      </c>
      <c r="N12" s="18">
        <v>1000</v>
      </c>
      <c r="O12" s="11">
        <f t="shared" si="11"/>
        <v>3000</v>
      </c>
      <c r="P12" s="33">
        <f t="shared" si="8"/>
        <v>81580</v>
      </c>
      <c r="Q12" s="33">
        <f t="shared" si="9"/>
        <v>80500</v>
      </c>
      <c r="R12" s="117">
        <f t="shared" si="10"/>
        <v>8050</v>
      </c>
      <c r="S12" s="29"/>
    </row>
    <row r="13" spans="1:19" ht="21" customHeight="1">
      <c r="A13" s="16">
        <v>43693</v>
      </c>
      <c r="B13" s="5" t="s">
        <v>153</v>
      </c>
      <c r="C13" s="15" t="s">
        <v>78</v>
      </c>
      <c r="D13" s="7">
        <v>10</v>
      </c>
      <c r="E13" s="17">
        <v>108</v>
      </c>
      <c r="F13" s="11">
        <f t="shared" si="5"/>
        <v>1080</v>
      </c>
      <c r="G13" s="7">
        <v>77.5</v>
      </c>
      <c r="H13" s="8">
        <v>1000</v>
      </c>
      <c r="I13" s="8">
        <v>1000</v>
      </c>
      <c r="J13" s="11">
        <f t="shared" si="6"/>
        <v>77500</v>
      </c>
      <c r="K13" s="11">
        <f t="shared" si="7"/>
        <v>77500</v>
      </c>
      <c r="L13" s="18">
        <v>1000</v>
      </c>
      <c r="M13" s="18">
        <v>1000</v>
      </c>
      <c r="N13" s="18">
        <v>1000</v>
      </c>
      <c r="O13" s="11">
        <f t="shared" si="11"/>
        <v>3000</v>
      </c>
      <c r="P13" s="33">
        <f t="shared" si="8"/>
        <v>81580</v>
      </c>
      <c r="Q13" s="33">
        <f t="shared" si="9"/>
        <v>80500</v>
      </c>
      <c r="R13" s="117">
        <f t="shared" si="10"/>
        <v>8050</v>
      </c>
      <c r="S13" s="29"/>
    </row>
    <row r="14" spans="1:19" ht="21" customHeight="1">
      <c r="A14" s="16">
        <v>43725</v>
      </c>
      <c r="B14" s="5" t="s">
        <v>154</v>
      </c>
      <c r="C14" s="15" t="s">
        <v>78</v>
      </c>
      <c r="D14" s="7">
        <v>10</v>
      </c>
      <c r="E14" s="17">
        <v>108</v>
      </c>
      <c r="F14" s="11">
        <f t="shared" si="5"/>
        <v>1080</v>
      </c>
      <c r="G14" s="7">
        <v>77.5</v>
      </c>
      <c r="H14" s="8">
        <v>1000</v>
      </c>
      <c r="I14" s="8">
        <v>1000</v>
      </c>
      <c r="J14" s="11">
        <f t="shared" si="6"/>
        <v>77500</v>
      </c>
      <c r="K14" s="11">
        <f t="shared" si="7"/>
        <v>77500</v>
      </c>
      <c r="L14" s="18">
        <v>1000</v>
      </c>
      <c r="M14" s="18">
        <v>1000</v>
      </c>
      <c r="N14" s="18">
        <v>1000</v>
      </c>
      <c r="O14" s="11">
        <f t="shared" si="11"/>
        <v>3000</v>
      </c>
      <c r="P14" s="33">
        <f t="shared" si="8"/>
        <v>81580</v>
      </c>
      <c r="Q14" s="33">
        <f t="shared" si="9"/>
        <v>80500</v>
      </c>
      <c r="R14" s="117">
        <f t="shared" si="10"/>
        <v>8050</v>
      </c>
      <c r="S14" s="29"/>
    </row>
    <row r="15" spans="1:19" ht="21" customHeight="1">
      <c r="A15" s="16">
        <v>43755</v>
      </c>
      <c r="B15" s="5" t="s">
        <v>155</v>
      </c>
      <c r="C15" s="15" t="s">
        <v>78</v>
      </c>
      <c r="D15" s="7">
        <v>10</v>
      </c>
      <c r="E15" s="17">
        <v>108</v>
      </c>
      <c r="F15" s="11">
        <f t="shared" si="5"/>
        <v>1080</v>
      </c>
      <c r="G15" s="7">
        <v>77.5</v>
      </c>
      <c r="H15" s="8">
        <v>1000</v>
      </c>
      <c r="I15" s="8">
        <v>1000</v>
      </c>
      <c r="J15" s="11">
        <f t="shared" si="6"/>
        <v>77500</v>
      </c>
      <c r="K15" s="11">
        <f t="shared" si="7"/>
        <v>77500</v>
      </c>
      <c r="L15" s="18">
        <v>1000</v>
      </c>
      <c r="M15" s="18">
        <v>1000</v>
      </c>
      <c r="N15" s="18">
        <v>1000</v>
      </c>
      <c r="O15" s="11">
        <f t="shared" si="11"/>
        <v>3000</v>
      </c>
      <c r="P15" s="33">
        <f t="shared" si="8"/>
        <v>81580</v>
      </c>
      <c r="Q15" s="33">
        <f t="shared" si="9"/>
        <v>80500</v>
      </c>
      <c r="R15" s="117">
        <f t="shared" si="10"/>
        <v>8050</v>
      </c>
      <c r="S15" s="29"/>
    </row>
    <row r="16" spans="1:19" ht="21" customHeight="1">
      <c r="A16" s="16">
        <v>43786</v>
      </c>
      <c r="B16" s="5" t="s">
        <v>156</v>
      </c>
      <c r="C16" s="15" t="s">
        <v>78</v>
      </c>
      <c r="D16" s="7">
        <v>10</v>
      </c>
      <c r="E16" s="17">
        <v>110</v>
      </c>
      <c r="F16" s="11">
        <f t="shared" si="5"/>
        <v>1100</v>
      </c>
      <c r="G16" s="7">
        <v>77.5</v>
      </c>
      <c r="H16" s="8">
        <v>1000</v>
      </c>
      <c r="I16" s="8">
        <v>1000</v>
      </c>
      <c r="J16" s="11">
        <f t="shared" si="6"/>
        <v>77500</v>
      </c>
      <c r="K16" s="11">
        <f t="shared" si="7"/>
        <v>77500</v>
      </c>
      <c r="L16" s="18">
        <v>1000</v>
      </c>
      <c r="M16" s="18">
        <v>1000</v>
      </c>
      <c r="N16" s="18">
        <v>1000</v>
      </c>
      <c r="O16" s="11">
        <f t="shared" si="11"/>
        <v>3000</v>
      </c>
      <c r="P16" s="33">
        <f t="shared" si="8"/>
        <v>81600</v>
      </c>
      <c r="Q16" s="33">
        <f t="shared" si="9"/>
        <v>80500</v>
      </c>
      <c r="R16" s="117">
        <f t="shared" si="10"/>
        <v>8050</v>
      </c>
      <c r="S16" s="29"/>
    </row>
    <row r="17" spans="1:19" ht="21" customHeight="1">
      <c r="A17" s="16">
        <v>43815</v>
      </c>
      <c r="B17" s="5" t="s">
        <v>157</v>
      </c>
      <c r="C17" s="15" t="s">
        <v>78</v>
      </c>
      <c r="D17" s="7">
        <v>20</v>
      </c>
      <c r="E17" s="17">
        <v>110</v>
      </c>
      <c r="F17" s="11">
        <f t="shared" si="5"/>
        <v>2200</v>
      </c>
      <c r="G17" s="7">
        <v>155</v>
      </c>
      <c r="H17" s="8">
        <v>1000</v>
      </c>
      <c r="I17" s="8">
        <v>1000</v>
      </c>
      <c r="J17" s="11">
        <f t="shared" si="6"/>
        <v>155000</v>
      </c>
      <c r="K17" s="11">
        <f t="shared" si="7"/>
        <v>155000</v>
      </c>
      <c r="L17" s="18">
        <v>2000</v>
      </c>
      <c r="M17" s="18">
        <v>1000</v>
      </c>
      <c r="N17" s="18">
        <v>1000</v>
      </c>
      <c r="O17" s="11">
        <f t="shared" si="11"/>
        <v>4000</v>
      </c>
      <c r="P17" s="33">
        <f t="shared" si="8"/>
        <v>161200</v>
      </c>
      <c r="Q17" s="33">
        <f t="shared" si="9"/>
        <v>159000</v>
      </c>
      <c r="R17" s="117">
        <f t="shared" si="10"/>
        <v>15900</v>
      </c>
      <c r="S17" s="29"/>
    </row>
    <row r="18" spans="1:19" ht="21" customHeight="1">
      <c r="A18" s="16">
        <v>43847</v>
      </c>
      <c r="B18" s="5" t="s">
        <v>158</v>
      </c>
      <c r="C18" s="15" t="s">
        <v>78</v>
      </c>
      <c r="D18" s="7">
        <v>10</v>
      </c>
      <c r="E18" s="17">
        <v>110</v>
      </c>
      <c r="F18" s="11">
        <f t="shared" si="5"/>
        <v>1100</v>
      </c>
      <c r="G18" s="7">
        <v>77.5</v>
      </c>
      <c r="H18" s="8">
        <v>1000</v>
      </c>
      <c r="I18" s="8">
        <v>1000</v>
      </c>
      <c r="J18" s="11">
        <f t="shared" si="6"/>
        <v>77500</v>
      </c>
      <c r="K18" s="11">
        <f t="shared" si="7"/>
        <v>77500</v>
      </c>
      <c r="L18" s="18">
        <v>1000</v>
      </c>
      <c r="M18" s="18">
        <v>1000</v>
      </c>
      <c r="N18" s="18">
        <v>1000</v>
      </c>
      <c r="O18" s="11">
        <f t="shared" si="11"/>
        <v>3000</v>
      </c>
      <c r="P18" s="33">
        <f t="shared" si="8"/>
        <v>81600</v>
      </c>
      <c r="Q18" s="33">
        <f t="shared" si="9"/>
        <v>80500</v>
      </c>
      <c r="R18" s="117">
        <f t="shared" si="10"/>
        <v>8050</v>
      </c>
      <c r="S18" s="29"/>
    </row>
    <row r="19" spans="1:19" ht="21" customHeight="1">
      <c r="A19" s="16">
        <v>43878</v>
      </c>
      <c r="B19" s="5" t="s">
        <v>147</v>
      </c>
      <c r="C19" s="15" t="s">
        <v>78</v>
      </c>
      <c r="D19" s="7">
        <v>10</v>
      </c>
      <c r="E19" s="17">
        <v>110</v>
      </c>
      <c r="F19" s="11">
        <f t="shared" si="5"/>
        <v>1100</v>
      </c>
      <c r="G19" s="7">
        <v>77.5</v>
      </c>
      <c r="H19" s="8">
        <v>1000</v>
      </c>
      <c r="I19" s="8">
        <v>1000</v>
      </c>
      <c r="J19" s="11">
        <f t="shared" si="6"/>
        <v>77500</v>
      </c>
      <c r="K19" s="11">
        <f t="shared" si="7"/>
        <v>77500</v>
      </c>
      <c r="L19" s="18">
        <v>1000</v>
      </c>
      <c r="M19" s="18">
        <v>1000</v>
      </c>
      <c r="N19" s="18">
        <v>1000</v>
      </c>
      <c r="O19" s="11">
        <f>SUM(L19:N19)</f>
        <v>3000</v>
      </c>
      <c r="P19" s="33">
        <f t="shared" si="8"/>
        <v>81600</v>
      </c>
      <c r="Q19" s="33">
        <f t="shared" si="9"/>
        <v>80500</v>
      </c>
      <c r="R19" s="117">
        <f t="shared" si="10"/>
        <v>8050</v>
      </c>
      <c r="S19" s="29"/>
    </row>
    <row r="20" spans="1:19" ht="21" customHeight="1">
      <c r="A20" s="16">
        <v>43907</v>
      </c>
      <c r="B20" s="5" t="s">
        <v>148</v>
      </c>
      <c r="C20" s="15" t="s">
        <v>78</v>
      </c>
      <c r="D20" s="7">
        <v>10</v>
      </c>
      <c r="E20" s="17">
        <v>110</v>
      </c>
      <c r="F20" s="11">
        <f t="shared" si="5"/>
        <v>1100</v>
      </c>
      <c r="G20" s="7">
        <v>77.5</v>
      </c>
      <c r="H20" s="8">
        <v>1000</v>
      </c>
      <c r="I20" s="8">
        <v>1000</v>
      </c>
      <c r="J20" s="11">
        <f t="shared" si="6"/>
        <v>77500</v>
      </c>
      <c r="K20" s="11">
        <f t="shared" si="7"/>
        <v>77500</v>
      </c>
      <c r="L20" s="18">
        <v>1000</v>
      </c>
      <c r="M20" s="18">
        <v>1000</v>
      </c>
      <c r="N20" s="18">
        <v>1000</v>
      </c>
      <c r="O20" s="11">
        <f>SUM(L20:N20)</f>
        <v>3000</v>
      </c>
      <c r="P20" s="33">
        <f t="shared" si="8"/>
        <v>81600</v>
      </c>
      <c r="Q20" s="33">
        <f t="shared" si="9"/>
        <v>80500</v>
      </c>
      <c r="R20" s="117">
        <f t="shared" si="10"/>
        <v>8050</v>
      </c>
      <c r="S20" s="29"/>
    </row>
    <row r="21" spans="1:19" ht="21" customHeight="1">
      <c r="A21" s="16">
        <v>43938</v>
      </c>
      <c r="B21" s="5" t="s">
        <v>149</v>
      </c>
      <c r="C21" s="15" t="s">
        <v>78</v>
      </c>
      <c r="D21" s="7">
        <v>10</v>
      </c>
      <c r="E21" s="17">
        <v>110</v>
      </c>
      <c r="F21" s="11">
        <f t="shared" si="5"/>
        <v>1100</v>
      </c>
      <c r="G21" s="7">
        <v>77.5</v>
      </c>
      <c r="H21" s="8">
        <v>1000</v>
      </c>
      <c r="I21" s="8">
        <v>1000</v>
      </c>
      <c r="J21" s="11">
        <f t="shared" si="6"/>
        <v>77500</v>
      </c>
      <c r="K21" s="11">
        <f t="shared" si="7"/>
        <v>77500</v>
      </c>
      <c r="L21" s="18">
        <v>1000</v>
      </c>
      <c r="M21" s="18">
        <v>1000</v>
      </c>
      <c r="N21" s="18">
        <v>1000</v>
      </c>
      <c r="O21" s="11">
        <f>SUM(L21:N21)</f>
        <v>3000</v>
      </c>
      <c r="P21" s="33">
        <f t="shared" si="8"/>
        <v>81600</v>
      </c>
      <c r="Q21" s="33">
        <f t="shared" si="9"/>
        <v>80500</v>
      </c>
      <c r="R21" s="117">
        <f t="shared" si="10"/>
        <v>8050</v>
      </c>
      <c r="S21" s="29"/>
    </row>
    <row r="22" spans="1:19" ht="21" customHeight="1">
      <c r="A22" s="16" t="s">
        <v>83</v>
      </c>
      <c r="B22" s="5" t="s">
        <v>85</v>
      </c>
      <c r="C22" s="15" t="s">
        <v>80</v>
      </c>
      <c r="D22" s="32"/>
      <c r="E22" s="17"/>
      <c r="F22" s="11">
        <f t="shared" si="5"/>
        <v>0</v>
      </c>
      <c r="G22" s="7">
        <v>50</v>
      </c>
      <c r="H22" s="8">
        <f>【参考】単価計算!$R$10</f>
        <v>1967</v>
      </c>
      <c r="I22" s="8">
        <f>【参考】単価計算!$S$10</f>
        <v>1934</v>
      </c>
      <c r="J22" s="11">
        <f t="shared" si="6"/>
        <v>98350</v>
      </c>
      <c r="K22" s="11">
        <f t="shared" si="7"/>
        <v>96700</v>
      </c>
      <c r="L22" s="18"/>
      <c r="M22" s="17"/>
      <c r="N22" s="17"/>
      <c r="O22" s="11">
        <f t="shared" ref="O22" si="12">SUM(L22:N22)</f>
        <v>0</v>
      </c>
      <c r="P22" s="33">
        <f t="shared" si="8"/>
        <v>98350</v>
      </c>
      <c r="Q22" s="33">
        <f t="shared" si="9"/>
        <v>96700</v>
      </c>
      <c r="R22" s="117">
        <f t="shared" si="10"/>
        <v>9670</v>
      </c>
      <c r="S22" s="29" t="s">
        <v>86</v>
      </c>
    </row>
    <row r="23" spans="1:19" ht="21" customHeight="1">
      <c r="A23" s="28" t="s">
        <v>33</v>
      </c>
      <c r="B23" s="12"/>
      <c r="C23" s="30"/>
      <c r="D23" s="10"/>
      <c r="E23" s="11"/>
      <c r="F23" s="11">
        <f>SUBTOTAL(9,F10:F22)</f>
        <v>15260</v>
      </c>
      <c r="G23" s="10"/>
      <c r="H23" s="11"/>
      <c r="I23" s="11"/>
      <c r="J23" s="11">
        <f>SUBTOTAL(9,J10:J22)</f>
        <v>1183350</v>
      </c>
      <c r="K23" s="11">
        <f t="shared" ref="K23:P23" si="13">SUBTOTAL(9,K10:K22)</f>
        <v>1181700</v>
      </c>
      <c r="L23" s="11">
        <f t="shared" si="13"/>
        <v>14000</v>
      </c>
      <c r="M23" s="11">
        <f t="shared" si="13"/>
        <v>12000</v>
      </c>
      <c r="N23" s="11">
        <f t="shared" si="13"/>
        <v>12000</v>
      </c>
      <c r="O23" s="11">
        <f t="shared" si="13"/>
        <v>38000</v>
      </c>
      <c r="P23" s="34">
        <f t="shared" si="13"/>
        <v>1236610</v>
      </c>
      <c r="Q23" s="34">
        <f>SUBTOTAL(9,Q10:Q22)</f>
        <v>1219700</v>
      </c>
      <c r="R23" s="11">
        <f>SUBTOTAL(9,R10:R22)</f>
        <v>121970</v>
      </c>
      <c r="S23" s="31"/>
    </row>
    <row r="24" spans="1:19" ht="21" customHeight="1">
      <c r="A24" s="39" t="s">
        <v>87</v>
      </c>
      <c r="B24" s="35"/>
      <c r="C24" s="36"/>
      <c r="D24" s="37"/>
      <c r="E24" s="34"/>
      <c r="F24" s="34">
        <f>SUBTOTAL(9,F6:F23)</f>
        <v>15260</v>
      </c>
      <c r="G24" s="37"/>
      <c r="H24" s="34"/>
      <c r="I24" s="34"/>
      <c r="J24" s="34">
        <f t="shared" ref="J24:R24" si="14">SUBTOTAL(9,J6:J23)</f>
        <v>1821390</v>
      </c>
      <c r="K24" s="34">
        <f t="shared" si="14"/>
        <v>1804020</v>
      </c>
      <c r="L24" s="34">
        <f t="shared" si="14"/>
        <v>14000</v>
      </c>
      <c r="M24" s="34">
        <f t="shared" si="14"/>
        <v>12000</v>
      </c>
      <c r="N24" s="34">
        <f t="shared" si="14"/>
        <v>12000</v>
      </c>
      <c r="O24" s="34">
        <f t="shared" si="14"/>
        <v>38000</v>
      </c>
      <c r="P24" s="34">
        <f t="shared" si="14"/>
        <v>1874650</v>
      </c>
      <c r="Q24" s="34">
        <f t="shared" si="14"/>
        <v>1842020</v>
      </c>
      <c r="R24" s="34">
        <f t="shared" si="14"/>
        <v>184202</v>
      </c>
      <c r="S24" s="38"/>
    </row>
    <row r="26" spans="1:19">
      <c r="A26" t="s">
        <v>79</v>
      </c>
    </row>
  </sheetData>
  <protectedRanges>
    <protectedRange sqref="B23:E23 F10:F21 J10:K21 B9:E9 S9 S10:S21 G9:I9 G23:I23 O10:O21 S23" name="範囲2_6"/>
    <protectedRange sqref="C10:C21" name="範囲2_1_3_1"/>
    <protectedRange sqref="A9" name="範囲2_2_1"/>
    <protectedRange sqref="A23" name="範囲2_3_1"/>
    <protectedRange sqref="F9" name="範囲2_5_1"/>
    <protectedRange sqref="J9:K9" name="範囲2_7_1"/>
    <protectedRange sqref="L9:O9" name="範囲2_8_1"/>
    <protectedRange sqref="F23 J23:O23" name="範囲2_9_1"/>
    <protectedRange sqref="A10:A21" name="範囲2_1_5_1"/>
    <protectedRange sqref="B10:B21" name="範囲2_1_1_1_1"/>
    <protectedRange sqref="D10:D21" name="範囲2_6_1"/>
    <protectedRange sqref="E10:E21" name="範囲2_14"/>
    <protectedRange sqref="H10:I21" name="範囲2_15"/>
    <protectedRange sqref="G11" name="範囲2_13_1_1"/>
    <protectedRange sqref="G10 G12:G21" name="範囲2_1_4_1"/>
    <protectedRange sqref="L10:N21" name="範囲2_16"/>
    <protectedRange sqref="D22:O22 S22" name="範囲2_17"/>
    <protectedRange sqref="A22" name="範囲2_1_6"/>
    <protectedRange sqref="B22" name="範囲2_1_1_2"/>
    <protectedRange sqref="C22" name="範囲2_1_3_2"/>
    <protectedRange sqref="P9:Q9" name="範囲2_9"/>
    <protectedRange sqref="R9" name="範囲2_8_2"/>
    <protectedRange sqref="P10:Q22" name="範囲2_2"/>
    <protectedRange sqref="R10:R22" name="範囲2_17_2"/>
    <protectedRange sqref="P23:Q23" name="範囲2_8_3"/>
    <protectedRange sqref="R23" name="範囲2_8_2_2"/>
    <protectedRange sqref="D6:S8" name="範囲2_5"/>
    <protectedRange sqref="A6:A8" name="範囲2_1_5_3"/>
    <protectedRange sqref="B6:B8" name="範囲2_1_1_1_3"/>
    <protectedRange sqref="C6:C8" name="範囲2_1_2_1_2"/>
  </protectedRanges>
  <phoneticPr fontId="2"/>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6"/>
  <sheetViews>
    <sheetView view="pageBreakPreview" zoomScale="85" zoomScaleNormal="85" zoomScaleSheetLayoutView="85" workbookViewId="0"/>
  </sheetViews>
  <sheetFormatPr defaultRowHeight="13.5"/>
  <cols>
    <col min="1" max="1" width="11.5" customWidth="1"/>
    <col min="2" max="2" width="11.75" customWidth="1"/>
    <col min="3" max="3" width="11" bestFit="1" customWidth="1"/>
    <col min="4" max="8" width="9.25" customWidth="1"/>
    <col min="9" max="13" width="10.625" customWidth="1"/>
    <col min="14" max="15" width="11.5" customWidth="1"/>
    <col min="16" max="16" width="12.125" customWidth="1"/>
  </cols>
  <sheetData>
    <row r="1" spans="1:19" ht="18.75">
      <c r="A1" s="19" t="s">
        <v>89</v>
      </c>
      <c r="B1" s="1"/>
      <c r="C1" s="1"/>
      <c r="D1" s="1"/>
      <c r="E1" s="1"/>
      <c r="F1" s="1"/>
      <c r="G1" s="1"/>
      <c r="H1" s="1"/>
      <c r="I1" s="1"/>
      <c r="J1" s="1"/>
      <c r="K1" s="1"/>
      <c r="L1" s="1"/>
      <c r="M1" s="1"/>
      <c r="N1" s="1"/>
      <c r="O1" s="1"/>
      <c r="P1" s="1"/>
      <c r="Q1" s="1"/>
      <c r="R1" s="1"/>
      <c r="S1" s="1"/>
    </row>
    <row r="2" spans="1:19" ht="18.75">
      <c r="A2" s="19" t="s">
        <v>90</v>
      </c>
      <c r="B2" s="1"/>
      <c r="C2" s="1"/>
      <c r="D2" s="1"/>
      <c r="E2" s="1"/>
      <c r="F2" s="1"/>
      <c r="G2" s="1"/>
      <c r="H2" s="1"/>
      <c r="I2" s="1"/>
      <c r="J2" s="1"/>
      <c r="K2" s="1"/>
      <c r="L2" s="1"/>
      <c r="M2" s="1"/>
      <c r="N2" s="1"/>
      <c r="O2" s="1"/>
      <c r="P2" s="1"/>
      <c r="Q2" s="1"/>
      <c r="R2" s="1"/>
      <c r="S2" s="1"/>
    </row>
    <row r="3" spans="1:19" ht="18.75">
      <c r="A3" s="19" t="s">
        <v>88</v>
      </c>
      <c r="B3" s="1"/>
      <c r="C3" s="1"/>
      <c r="D3" s="1"/>
      <c r="E3" s="1"/>
      <c r="F3" s="1"/>
      <c r="G3" s="1"/>
      <c r="H3" s="1"/>
      <c r="I3" s="1"/>
      <c r="J3" s="1"/>
      <c r="K3" s="1"/>
      <c r="L3" s="1"/>
      <c r="M3" s="1"/>
      <c r="N3" s="1"/>
      <c r="O3" s="1"/>
      <c r="P3" s="1"/>
      <c r="Q3" s="1"/>
      <c r="R3" s="1"/>
      <c r="S3" s="1"/>
    </row>
    <row r="4" spans="1:19">
      <c r="A4" s="1"/>
      <c r="B4" s="1"/>
      <c r="C4" s="1"/>
      <c r="D4" s="1"/>
      <c r="E4" s="1"/>
      <c r="F4" s="1"/>
      <c r="G4" s="1"/>
      <c r="H4" s="1"/>
      <c r="I4" s="1"/>
      <c r="J4" s="1"/>
      <c r="K4" s="1"/>
      <c r="L4" s="1"/>
      <c r="M4" s="1"/>
      <c r="N4" s="1"/>
      <c r="O4" s="1"/>
      <c r="P4" s="1"/>
      <c r="Q4" s="1"/>
      <c r="R4" s="1"/>
      <c r="S4" s="1"/>
    </row>
    <row r="5" spans="1:19" ht="55.5" customHeight="1">
      <c r="A5" s="20" t="s">
        <v>65</v>
      </c>
      <c r="B5" s="173" t="s">
        <v>123</v>
      </c>
      <c r="C5" s="174"/>
      <c r="D5" s="174"/>
      <c r="E5" s="174"/>
      <c r="F5" s="174"/>
      <c r="G5" s="174"/>
      <c r="H5" s="175"/>
      <c r="I5" s="21"/>
      <c r="J5" s="22"/>
      <c r="K5" s="22"/>
      <c r="L5" s="22"/>
      <c r="M5" s="22"/>
      <c r="N5" s="22"/>
      <c r="O5" s="22"/>
      <c r="P5" s="22"/>
      <c r="Q5" s="22"/>
      <c r="R5" s="22"/>
      <c r="S5" s="22"/>
    </row>
    <row r="6" spans="1:19">
      <c r="A6" s="1"/>
      <c r="B6" s="1"/>
      <c r="C6" s="1"/>
      <c r="D6" s="1"/>
      <c r="E6" s="1"/>
      <c r="F6" s="1"/>
      <c r="G6" s="1"/>
      <c r="H6" s="1"/>
      <c r="I6" s="1"/>
      <c r="J6" s="1"/>
      <c r="K6" s="1"/>
      <c r="L6" s="1"/>
      <c r="M6" s="1"/>
      <c r="N6" s="1"/>
      <c r="O6" s="1"/>
      <c r="P6" s="1"/>
      <c r="Q6" s="1"/>
      <c r="R6" s="1"/>
      <c r="S6" s="1"/>
    </row>
    <row r="7" spans="1:19" ht="14.25" thickBot="1">
      <c r="A7" s="1" t="s">
        <v>59</v>
      </c>
      <c r="B7" s="1"/>
      <c r="C7" s="1"/>
      <c r="D7" s="1"/>
      <c r="E7" s="1"/>
      <c r="F7" s="1"/>
      <c r="G7" s="1"/>
      <c r="H7" s="1"/>
      <c r="I7" s="1"/>
      <c r="J7" s="1"/>
      <c r="K7" s="1"/>
      <c r="L7" s="1"/>
      <c r="M7" s="1"/>
      <c r="N7" s="1"/>
      <c r="O7" s="1"/>
      <c r="P7" s="1"/>
      <c r="Q7" s="1"/>
      <c r="R7" s="1"/>
      <c r="S7" s="1"/>
    </row>
    <row r="8" spans="1:19" ht="61.9" customHeight="1" thickTop="1">
      <c r="A8" s="23" t="s">
        <v>60</v>
      </c>
      <c r="B8" s="2" t="s">
        <v>61</v>
      </c>
      <c r="C8" s="4" t="s">
        <v>67</v>
      </c>
      <c r="D8" s="4" t="s">
        <v>62</v>
      </c>
      <c r="E8" s="4" t="s">
        <v>68</v>
      </c>
      <c r="F8" s="4" t="s">
        <v>69</v>
      </c>
      <c r="G8" s="4" t="s">
        <v>70</v>
      </c>
      <c r="H8" s="4" t="s">
        <v>73</v>
      </c>
      <c r="I8" s="4" t="s">
        <v>182</v>
      </c>
      <c r="J8" s="4" t="s">
        <v>74</v>
      </c>
      <c r="K8" s="4" t="s">
        <v>75</v>
      </c>
      <c r="L8" s="4" t="s">
        <v>76</v>
      </c>
      <c r="M8" s="4" t="s">
        <v>71</v>
      </c>
      <c r="N8" s="4" t="s">
        <v>124</v>
      </c>
      <c r="O8" s="4" t="s">
        <v>72</v>
      </c>
      <c r="P8" s="4" t="s">
        <v>125</v>
      </c>
      <c r="Q8" s="107" t="s">
        <v>63</v>
      </c>
      <c r="R8" s="108" t="s">
        <v>64</v>
      </c>
      <c r="S8" s="109" t="s">
        <v>72</v>
      </c>
    </row>
    <row r="9" spans="1:19" ht="49.15" customHeight="1">
      <c r="A9" s="24" t="s">
        <v>189</v>
      </c>
      <c r="B9" s="6" t="s">
        <v>66</v>
      </c>
      <c r="C9" s="8">
        <v>6000000</v>
      </c>
      <c r="D9" s="8">
        <v>238320</v>
      </c>
      <c r="E9" s="8">
        <v>900000</v>
      </c>
      <c r="F9" s="8">
        <v>288000</v>
      </c>
      <c r="G9" s="8">
        <v>120000</v>
      </c>
      <c r="H9" s="8">
        <v>1725000</v>
      </c>
      <c r="I9" s="8">
        <v>95000</v>
      </c>
      <c r="J9" s="9">
        <v>100000</v>
      </c>
      <c r="K9" s="8">
        <v>72000</v>
      </c>
      <c r="L9" s="8">
        <v>96000</v>
      </c>
      <c r="M9" s="8">
        <v>96000</v>
      </c>
      <c r="N9" s="11">
        <f>SUM(C9:M9)</f>
        <v>9730320</v>
      </c>
      <c r="O9" s="11">
        <f>N9-D9</f>
        <v>9492000</v>
      </c>
      <c r="P9" s="9">
        <f>SUM($P$15:$P$26)</f>
        <v>244</v>
      </c>
      <c r="Q9" s="110">
        <f>P9*7.5</f>
        <v>1830</v>
      </c>
      <c r="R9" s="111">
        <f>ROUNDDOWN(N9/Q9,0)</f>
        <v>5317</v>
      </c>
      <c r="S9" s="112">
        <f>ROUNDDOWN(O9/Q9,0)</f>
        <v>5186</v>
      </c>
    </row>
    <row r="10" spans="1:19" ht="36.75" customHeight="1">
      <c r="A10" s="5" t="s">
        <v>77</v>
      </c>
      <c r="B10" s="15" t="s">
        <v>80</v>
      </c>
      <c r="C10" s="8">
        <v>2700000</v>
      </c>
      <c r="D10" s="8">
        <v>60000</v>
      </c>
      <c r="E10" s="8">
        <v>0</v>
      </c>
      <c r="F10" s="8">
        <v>0</v>
      </c>
      <c r="G10" s="8">
        <v>0</v>
      </c>
      <c r="H10" s="8">
        <v>675000</v>
      </c>
      <c r="I10" s="8">
        <v>30000</v>
      </c>
      <c r="J10" s="9">
        <v>40000</v>
      </c>
      <c r="K10" s="8">
        <v>25000</v>
      </c>
      <c r="L10" s="8">
        <v>40000</v>
      </c>
      <c r="M10" s="8">
        <v>30000</v>
      </c>
      <c r="N10" s="11">
        <f>SUM(C10:M10)</f>
        <v>3600000</v>
      </c>
      <c r="O10" s="11">
        <f>N10-D10</f>
        <v>3540000</v>
      </c>
      <c r="P10" s="9">
        <f>SUM($P$15:$P$26)</f>
        <v>244</v>
      </c>
      <c r="Q10" s="110">
        <f>P10*7.5</f>
        <v>1830</v>
      </c>
      <c r="R10" s="111">
        <f>ROUNDDOWN(N10/Q10,0)</f>
        <v>1967</v>
      </c>
      <c r="S10" s="112">
        <f>ROUNDDOWN(O10/Q10,0)</f>
        <v>1934</v>
      </c>
    </row>
    <row r="11" spans="1:19" ht="36.75" customHeight="1">
      <c r="A11" s="14"/>
      <c r="B11" s="13"/>
      <c r="C11" s="8"/>
      <c r="D11" s="17"/>
      <c r="E11" s="8"/>
      <c r="F11" s="8"/>
      <c r="G11" s="8"/>
      <c r="H11" s="8"/>
      <c r="I11" s="17"/>
      <c r="J11" s="18"/>
      <c r="K11" s="17"/>
      <c r="L11" s="17"/>
      <c r="M11" s="17"/>
      <c r="N11" s="11"/>
      <c r="O11" s="11"/>
      <c r="P11" s="18"/>
      <c r="Q11" s="113"/>
      <c r="R11" s="111"/>
      <c r="S11" s="112"/>
    </row>
    <row r="12" spans="1:19" ht="36.75" customHeight="1" thickBot="1">
      <c r="A12" s="14"/>
      <c r="B12" s="13"/>
      <c r="C12" s="8"/>
      <c r="D12" s="17"/>
      <c r="E12" s="8"/>
      <c r="F12" s="8"/>
      <c r="G12" s="8"/>
      <c r="H12" s="8"/>
      <c r="I12" s="17"/>
      <c r="J12" s="18"/>
      <c r="K12" s="17"/>
      <c r="L12" s="17"/>
      <c r="M12" s="17"/>
      <c r="N12" s="11"/>
      <c r="O12" s="11"/>
      <c r="P12" s="18"/>
      <c r="Q12" s="113"/>
      <c r="R12" s="114"/>
      <c r="S12" s="112"/>
    </row>
    <row r="13" spans="1:19" ht="14.25" thickTop="1"/>
    <row r="14" spans="1:19">
      <c r="A14" t="s">
        <v>121</v>
      </c>
      <c r="O14" s="25" t="s">
        <v>126</v>
      </c>
      <c r="P14" s="26"/>
    </row>
    <row r="15" spans="1:19">
      <c r="A15" t="s">
        <v>122</v>
      </c>
      <c r="O15" s="27" t="s">
        <v>190</v>
      </c>
      <c r="P15" s="25">
        <v>21</v>
      </c>
    </row>
    <row r="16" spans="1:19">
      <c r="O16" s="27" t="s">
        <v>191</v>
      </c>
      <c r="P16" s="25">
        <v>21</v>
      </c>
    </row>
    <row r="17" spans="15:16">
      <c r="O17" s="27" t="s">
        <v>192</v>
      </c>
      <c r="P17" s="25">
        <v>20</v>
      </c>
    </row>
    <row r="18" spans="15:16">
      <c r="O18" s="27" t="s">
        <v>193</v>
      </c>
      <c r="P18" s="25">
        <v>22</v>
      </c>
    </row>
    <row r="19" spans="15:16">
      <c r="O19" s="27" t="s">
        <v>194</v>
      </c>
      <c r="P19" s="25">
        <v>22</v>
      </c>
    </row>
    <row r="20" spans="15:16">
      <c r="O20" s="27" t="s">
        <v>195</v>
      </c>
      <c r="P20" s="25">
        <v>19</v>
      </c>
    </row>
    <row r="21" spans="15:16">
      <c r="O21" s="27" t="s">
        <v>196</v>
      </c>
      <c r="P21" s="25">
        <v>22</v>
      </c>
    </row>
    <row r="22" spans="15:16">
      <c r="O22" s="27" t="s">
        <v>197</v>
      </c>
      <c r="P22" s="25">
        <v>20</v>
      </c>
    </row>
    <row r="23" spans="15:16">
      <c r="O23" s="27" t="s">
        <v>198</v>
      </c>
      <c r="P23" s="25">
        <v>19</v>
      </c>
    </row>
    <row r="24" spans="15:16">
      <c r="O24" s="27" t="s">
        <v>199</v>
      </c>
      <c r="P24" s="25">
        <v>19</v>
      </c>
    </row>
    <row r="25" spans="15:16">
      <c r="O25" s="27" t="s">
        <v>200</v>
      </c>
      <c r="P25" s="25">
        <v>19</v>
      </c>
    </row>
    <row r="26" spans="15:16">
      <c r="O26" s="27" t="s">
        <v>201</v>
      </c>
      <c r="P26" s="25">
        <v>20</v>
      </c>
    </row>
  </sheetData>
  <protectedRanges>
    <protectedRange sqref="A9:S9 A11:S12 A10 C10:S10" name="範囲2"/>
    <protectedRange sqref="B10" name="範囲2_1_3_2"/>
  </protectedRanges>
  <mergeCells count="1">
    <mergeCell ref="B5:H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64B2-9638-4316-AE1B-B7C7721BD139}">
  <dimension ref="A1:M16"/>
  <sheetViews>
    <sheetView zoomScaleNormal="100" zoomScaleSheetLayoutView="100" workbookViewId="0"/>
  </sheetViews>
  <sheetFormatPr defaultRowHeight="13.5"/>
  <cols>
    <col min="1" max="2" width="8.625" style="131" customWidth="1"/>
    <col min="3" max="3" width="16.375" customWidth="1"/>
    <col min="4" max="4" width="14.125" customWidth="1"/>
    <col min="5" max="5" width="22.375" customWidth="1"/>
    <col min="6" max="6" width="13.5" customWidth="1"/>
    <col min="7" max="7" width="14.875" customWidth="1"/>
    <col min="8" max="8" width="11.375" style="130" customWidth="1"/>
    <col min="9" max="9" width="12.75" customWidth="1"/>
    <col min="10" max="10" width="8.625" style="131" customWidth="1"/>
    <col min="11" max="11" width="8.625" style="130" customWidth="1"/>
    <col min="12" max="12" width="11" customWidth="1"/>
  </cols>
  <sheetData>
    <row r="1" spans="1:13" ht="17.25">
      <c r="A1" s="168" t="s">
        <v>229</v>
      </c>
      <c r="B1" s="168"/>
      <c r="C1" s="1"/>
      <c r="D1" s="1"/>
      <c r="E1" s="1"/>
      <c r="F1" s="1"/>
      <c r="G1" s="1"/>
      <c r="H1" s="166"/>
      <c r="I1" s="1"/>
      <c r="J1" s="167"/>
      <c r="K1" s="166"/>
    </row>
    <row r="2" spans="1:13">
      <c r="A2" s="167"/>
      <c r="B2" s="167"/>
      <c r="C2" s="1"/>
      <c r="D2" s="1"/>
      <c r="E2" s="1"/>
      <c r="F2" s="1"/>
      <c r="G2" s="1"/>
      <c r="H2" s="166"/>
      <c r="I2" s="1"/>
      <c r="J2" s="167"/>
      <c r="K2" s="166"/>
    </row>
    <row r="3" spans="1:13" ht="81">
      <c r="A3" s="165" t="s">
        <v>228</v>
      </c>
      <c r="B3" s="165" t="s">
        <v>227</v>
      </c>
      <c r="C3" s="23" t="s">
        <v>226</v>
      </c>
      <c r="D3" s="2" t="s">
        <v>225</v>
      </c>
      <c r="E3" s="3" t="s">
        <v>230</v>
      </c>
      <c r="F3" s="4" t="s">
        <v>224</v>
      </c>
      <c r="G3" s="4" t="s">
        <v>223</v>
      </c>
      <c r="H3" s="163" t="s">
        <v>222</v>
      </c>
      <c r="I3" s="4" t="s">
        <v>221</v>
      </c>
      <c r="J3" s="164" t="s">
        <v>220</v>
      </c>
      <c r="K3" s="163" t="s">
        <v>219</v>
      </c>
      <c r="L3" s="164" t="s">
        <v>231</v>
      </c>
    </row>
    <row r="4" spans="1:13" ht="21" customHeight="1">
      <c r="A4" s="153" t="s">
        <v>218</v>
      </c>
      <c r="B4" s="152"/>
      <c r="C4" s="151"/>
      <c r="D4" s="150"/>
      <c r="E4" s="149"/>
      <c r="F4" s="147"/>
      <c r="G4" s="147"/>
      <c r="H4" s="148"/>
      <c r="I4" s="147"/>
      <c r="J4" s="146"/>
      <c r="K4" s="145"/>
      <c r="L4" s="25"/>
    </row>
    <row r="5" spans="1:13" s="154" customFormat="1" ht="21" customHeight="1">
      <c r="A5" s="162">
        <v>44114</v>
      </c>
      <c r="B5" s="162">
        <v>44116</v>
      </c>
      <c r="C5" s="161" t="s">
        <v>217</v>
      </c>
      <c r="D5" s="161" t="s">
        <v>213</v>
      </c>
      <c r="E5" s="160" t="s">
        <v>216</v>
      </c>
      <c r="F5" s="159" t="s">
        <v>215</v>
      </c>
      <c r="G5" s="159" t="s">
        <v>214</v>
      </c>
      <c r="H5" s="156">
        <v>80000</v>
      </c>
      <c r="I5" s="158" t="s">
        <v>213</v>
      </c>
      <c r="J5" s="157">
        <v>44165</v>
      </c>
      <c r="K5" s="156">
        <v>0</v>
      </c>
      <c r="L5" s="169"/>
      <c r="M5" s="155" t="s">
        <v>212</v>
      </c>
    </row>
    <row r="6" spans="1:13" ht="21" customHeight="1">
      <c r="A6" s="144"/>
      <c r="B6" s="144"/>
      <c r="C6" s="143"/>
      <c r="D6" s="142"/>
      <c r="E6" s="32"/>
      <c r="F6" s="17"/>
      <c r="G6" s="8"/>
      <c r="H6" s="140"/>
      <c r="I6" s="116"/>
      <c r="J6" s="141"/>
      <c r="K6" s="140"/>
      <c r="L6" s="25"/>
    </row>
    <row r="7" spans="1:13" ht="21" customHeight="1">
      <c r="A7" s="144"/>
      <c r="B7" s="144"/>
      <c r="C7" s="143"/>
      <c r="D7" s="142"/>
      <c r="E7" s="32"/>
      <c r="F7" s="17"/>
      <c r="G7" s="8"/>
      <c r="H7" s="140"/>
      <c r="I7" s="116"/>
      <c r="J7" s="141"/>
      <c r="K7" s="140"/>
      <c r="L7" s="25"/>
    </row>
    <row r="8" spans="1:13" ht="21" customHeight="1">
      <c r="A8" s="153" t="s">
        <v>211</v>
      </c>
      <c r="B8" s="152"/>
      <c r="C8" s="151"/>
      <c r="D8" s="150"/>
      <c r="E8" s="149"/>
      <c r="F8" s="147"/>
      <c r="G8" s="147"/>
      <c r="H8" s="148"/>
      <c r="I8" s="147"/>
      <c r="J8" s="146"/>
      <c r="K8" s="145"/>
      <c r="L8" s="25"/>
    </row>
    <row r="9" spans="1:13" ht="21" customHeight="1">
      <c r="A9" s="144"/>
      <c r="B9" s="144"/>
      <c r="C9" s="143"/>
      <c r="D9" s="142"/>
      <c r="E9" s="32"/>
      <c r="F9" s="17"/>
      <c r="G9" s="8"/>
      <c r="H9" s="140"/>
      <c r="I9" s="116"/>
      <c r="J9" s="141"/>
      <c r="K9" s="140"/>
      <c r="L9" s="25"/>
    </row>
    <row r="10" spans="1:13" ht="21" customHeight="1">
      <c r="A10" s="144"/>
      <c r="B10" s="144"/>
      <c r="C10" s="143"/>
      <c r="D10" s="142"/>
      <c r="E10" s="32"/>
      <c r="F10" s="17"/>
      <c r="G10" s="8"/>
      <c r="H10" s="140"/>
      <c r="I10" s="116"/>
      <c r="J10" s="141"/>
      <c r="K10" s="140"/>
      <c r="L10" s="25"/>
    </row>
    <row r="11" spans="1:13" s="132" customFormat="1" ht="21" customHeight="1">
      <c r="A11" s="139" t="s">
        <v>209</v>
      </c>
      <c r="B11" s="139"/>
      <c r="C11" s="138"/>
      <c r="D11" s="137"/>
      <c r="E11" s="136"/>
      <c r="F11" s="135"/>
      <c r="G11" s="135"/>
      <c r="H11" s="133">
        <f>SUBTOTAL(9,H5:H10)</f>
        <v>80000</v>
      </c>
      <c r="I11" s="134"/>
      <c r="J11" s="134"/>
      <c r="K11" s="133">
        <f>SUM(K4:K7)</f>
        <v>0</v>
      </c>
      <c r="L11" s="170"/>
    </row>
    <row r="12" spans="1:13" ht="21" customHeight="1">
      <c r="A12" s="153" t="s">
        <v>210</v>
      </c>
      <c r="B12" s="152"/>
      <c r="C12" s="151"/>
      <c r="D12" s="150"/>
      <c r="E12" s="149"/>
      <c r="F12" s="147"/>
      <c r="G12" s="147"/>
      <c r="H12" s="148"/>
      <c r="I12" s="147"/>
      <c r="J12" s="146"/>
      <c r="K12" s="145"/>
      <c r="L12" s="25"/>
    </row>
    <row r="13" spans="1:13" ht="21" customHeight="1">
      <c r="A13" s="144"/>
      <c r="B13" s="144"/>
      <c r="C13" s="143"/>
      <c r="D13" s="142"/>
      <c r="E13" s="32"/>
      <c r="F13" s="17"/>
      <c r="G13" s="8"/>
      <c r="H13" s="140"/>
      <c r="I13" s="116"/>
      <c r="J13" s="141"/>
      <c r="K13" s="140"/>
      <c r="L13" s="25"/>
    </row>
    <row r="14" spans="1:13" ht="21" customHeight="1">
      <c r="A14" s="144"/>
      <c r="B14" s="144"/>
      <c r="C14" s="143"/>
      <c r="D14" s="142"/>
      <c r="E14" s="32"/>
      <c r="F14" s="17"/>
      <c r="G14" s="8"/>
      <c r="H14" s="140"/>
      <c r="I14" s="116"/>
      <c r="J14" s="141"/>
      <c r="K14" s="140"/>
      <c r="L14" s="25"/>
    </row>
    <row r="15" spans="1:13" ht="21" customHeight="1">
      <c r="A15" s="144"/>
      <c r="B15" s="144"/>
      <c r="C15" s="143"/>
      <c r="D15" s="142"/>
      <c r="E15" s="32"/>
      <c r="F15" s="17"/>
      <c r="G15" s="8"/>
      <c r="H15" s="140"/>
      <c r="I15" s="116"/>
      <c r="J15" s="141"/>
      <c r="K15" s="140"/>
      <c r="L15" s="25"/>
    </row>
    <row r="16" spans="1:13" s="132" customFormat="1" ht="21" customHeight="1">
      <c r="A16" s="139" t="s">
        <v>209</v>
      </c>
      <c r="B16" s="139"/>
      <c r="C16" s="138"/>
      <c r="D16" s="137"/>
      <c r="E16" s="136"/>
      <c r="F16" s="135"/>
      <c r="G16" s="135"/>
      <c r="H16" s="133">
        <f>SUBTOTAL(9,H13:H15)</f>
        <v>0</v>
      </c>
      <c r="I16" s="134"/>
      <c r="J16" s="134"/>
      <c r="K16" s="133">
        <f>SUM(K12:K15)</f>
        <v>0</v>
      </c>
      <c r="L16" s="170"/>
    </row>
  </sheetData>
  <protectedRanges>
    <protectedRange sqref="E5:K7 E13:K15 E9:K10" name="範囲2"/>
    <protectedRange sqref="A5:B7 A13:B15 A9:B10" name="範囲2_1_5"/>
    <protectedRange sqref="C5:C7 C13:C15 D5 C9:C10" name="範囲2_1_1_1"/>
    <protectedRange sqref="D6:D7 D13:D15 D9:D10" name="範囲2_1_2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様式Ⅲ-8-4　帳簿</vt:lpstr>
      <vt:lpstr>【記入例】様式Ⅲ-8-4　帳簿 </vt:lpstr>
      <vt:lpstr>【参考】人件費等内訳</vt:lpstr>
      <vt:lpstr>【参考】単価計算</vt:lpstr>
      <vt:lpstr>【参考】旅費内訳</vt:lpstr>
      <vt:lpstr>'【記入例】様式Ⅲ-8-4　帳簿 '!Print_Area</vt:lpstr>
      <vt:lpstr>【参考】人件費等内訳!Print_Area</vt:lpstr>
      <vt:lpstr>【参考】旅費内訳!Print_Area</vt:lpstr>
      <vt:lpstr>'【記入例】様式Ⅲ-8-4　帳簿 '!Print_Titles</vt:lpstr>
      <vt:lpstr>【参考】人件費等内訳!Print_Titles</vt:lpstr>
      <vt:lpstr>【参考】単価計算!Print_Titles</vt:lpstr>
      <vt:lpstr>【参考】旅費内訳!Print_Titles</vt:lpstr>
      <vt:lpstr>'様式Ⅲ-8-4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2019-10-02T09:55:08Z</dcterms:created>
  <dcterms:modified xsi:type="dcterms:W3CDTF">2020-12-14T01:59:43Z</dcterms:modified>
</cp:coreProperties>
</file>