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7BEA4A58-F841-4CFB-ACB5-B1A3ADB7E868}" xr6:coauthVersionLast="45" xr6:coauthVersionMax="45" xr10:uidLastSave="{00000000-0000-0000-0000-000000000000}"/>
  <bookViews>
    <workbookView xWindow="-120" yWindow="-120" windowWidth="29040" windowHeight="15840" activeTab="1" xr2:uid="{05D454FD-3B05-4B03-A969-DC45B0C1D83C}"/>
  </bookViews>
  <sheets>
    <sheet name="提出書類について " sheetId="30" r:id="rId1"/>
    <sheet name="経理様式2-3" sheetId="10" r:id="rId2"/>
    <sheet name="別添1 委託費集計表" sheetId="7" r:id="rId3"/>
    <sheet name="別添2 自己資金集計表" sheetId="6" r:id="rId4"/>
    <sheet name="別添3 研究項目別の分担" sheetId="29" r:id="rId5"/>
    <sheet name="経理様式2 構成員委託費" sheetId="23" r:id="rId6"/>
    <sheet name="経理様式2 構成員自己資金" sheetId="24" r:id="rId7"/>
    <sheet name="経理様式2-3 記載例" sheetId="25" r:id="rId8"/>
    <sheet name="添付 委託費集計表(記載例)" sheetId="27" r:id="rId9"/>
    <sheet name="添付 自己資金集計表(記載例)" sheetId="28" r:id="rId10"/>
  </sheets>
  <definedNames>
    <definedName name="_xlnm.Print_Area" localSheetId="5">'経理様式2 構成員委託費'!$B$1:$J$36</definedName>
    <definedName name="_xlnm.Print_Area" localSheetId="6">'経理様式2 構成員自己資金'!$B$1:$H$45</definedName>
    <definedName name="_xlnm.Print_Area" localSheetId="1">'経理様式2-3'!$A$1:$BA$49</definedName>
    <definedName name="_xlnm.Print_Area" localSheetId="7">'経理様式2-3 記載例'!$A$1:$BA$49</definedName>
    <definedName name="_xlnm.Print_Area" localSheetId="0">'提出書類について '!$A$1:$E$20</definedName>
    <definedName name="_xlnm.Print_Area" localSheetId="8">'添付 委託費集計表(記載例)'!$A$1:$O$65</definedName>
    <definedName name="_xlnm.Print_Area" localSheetId="9">'添付 自己資金集計表(記載例)'!$A$1:$G$63</definedName>
    <definedName name="_xlnm.Print_Area" localSheetId="2">'別添1 委託費集計表'!$A$1:$O$64</definedName>
    <definedName name="_xlnm.Print_Area" localSheetId="3">'別添2 自己資金集計表'!$A$1:$G$62</definedName>
    <definedName name="_xlnm.Print_Area" localSheetId="4">'別添3 研究項目別の分担'!$A$19:$G$32</definedName>
    <definedName name="_xlnm.Print_Titles" localSheetId="8">'添付 委託費集計表(記載例)'!$A:$A</definedName>
    <definedName name="_xlnm.Print_Titles" localSheetId="9">'添付 自己資金集計表(記載例)'!$A:$A</definedName>
    <definedName name="_xlnm.Print_Titles" localSheetId="2">'別添1 委託費集計表'!$A:$A</definedName>
    <definedName name="_xlnm.Print_Titles" localSheetId="3">'別添2 自己資金集計表'!$A:$A</definedName>
    <definedName name="_xlnm.Print_Titles" localSheetId="4">'別添3 研究項目別の分担'!$1:$6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 l="1"/>
  <c r="AD36" i="10" l="1"/>
  <c r="M61" i="7" l="1"/>
  <c r="L61" i="7"/>
  <c r="K61" i="7"/>
  <c r="J61" i="7"/>
  <c r="I61" i="7"/>
  <c r="H61" i="7"/>
  <c r="E61" i="7"/>
  <c r="D61" i="7"/>
  <c r="C61" i="7"/>
  <c r="G61" i="7"/>
  <c r="N62" i="7" l="1"/>
  <c r="M37" i="7" l="1"/>
  <c r="L37" i="7"/>
  <c r="K37" i="7"/>
  <c r="J37" i="7"/>
  <c r="I37" i="7"/>
  <c r="H37" i="7"/>
  <c r="G37" i="7"/>
  <c r="E37" i="7"/>
  <c r="D37" i="7"/>
  <c r="C37" i="7"/>
  <c r="G1" i="29" l="1"/>
  <c r="E6" i="6" l="1"/>
  <c r="E7" i="7"/>
  <c r="B7" i="7"/>
  <c r="G1" i="6" l="1"/>
  <c r="H1" i="24"/>
  <c r="G2" i="28"/>
  <c r="O2" i="27"/>
  <c r="BA1" i="25"/>
  <c r="AR1" i="25"/>
  <c r="AF1" i="25"/>
  <c r="W1" i="25"/>
  <c r="AC1" i="24"/>
  <c r="V1" i="24"/>
  <c r="O1" i="24"/>
  <c r="AK1" i="23"/>
  <c r="AB1" i="23"/>
  <c r="S1" i="23"/>
  <c r="J1" i="23"/>
  <c r="O1" i="7"/>
  <c r="BA1" i="10"/>
  <c r="AR1" i="10"/>
  <c r="AF1" i="10"/>
  <c r="W1" i="10"/>
  <c r="M54" i="27" l="1"/>
  <c r="L54" i="27"/>
  <c r="K54" i="27"/>
  <c r="J54" i="27"/>
  <c r="I54" i="27"/>
  <c r="H54" i="27"/>
  <c r="G54" i="27"/>
  <c r="E54" i="27"/>
  <c r="D54" i="27"/>
  <c r="C54" i="27"/>
  <c r="B54" i="27"/>
  <c r="AN39" i="25"/>
  <c r="T32" i="25"/>
  <c r="S32" i="25"/>
  <c r="R32" i="25"/>
  <c r="Q32" i="25"/>
  <c r="AN19" i="25"/>
  <c r="AA37" i="24" l="1"/>
  <c r="Z29" i="24"/>
  <c r="AA29" i="24" s="1"/>
  <c r="Y29" i="24"/>
  <c r="Z28" i="24"/>
  <c r="Y28" i="24"/>
  <c r="Z27" i="24"/>
  <c r="Y27" i="24"/>
  <c r="Z25" i="24"/>
  <c r="Y25" i="24"/>
  <c r="Z23" i="24"/>
  <c r="Y23" i="24"/>
  <c r="AA23" i="24" s="1"/>
  <c r="Z21" i="24"/>
  <c r="Z19" i="24"/>
  <c r="Z17" i="24"/>
  <c r="Z7" i="24"/>
  <c r="Z11" i="24" s="1"/>
  <c r="T37" i="24"/>
  <c r="S29" i="24"/>
  <c r="R29" i="24"/>
  <c r="S28" i="24"/>
  <c r="R28" i="24"/>
  <c r="S27" i="24"/>
  <c r="R27" i="24"/>
  <c r="S25" i="24"/>
  <c r="U25" i="24" s="1"/>
  <c r="R25" i="24"/>
  <c r="S23" i="24"/>
  <c r="R23" i="24"/>
  <c r="S21" i="24"/>
  <c r="S19" i="24"/>
  <c r="S17" i="24"/>
  <c r="S7" i="24"/>
  <c r="M37" i="24"/>
  <c r="L11" i="24"/>
  <c r="L29" i="24"/>
  <c r="K29" i="24"/>
  <c r="L28" i="24"/>
  <c r="K28" i="24"/>
  <c r="L27" i="24"/>
  <c r="L32" i="24" s="1"/>
  <c r="K27" i="24"/>
  <c r="M27" i="24" s="1"/>
  <c r="L25" i="24"/>
  <c r="K25" i="24"/>
  <c r="L23" i="24"/>
  <c r="K23" i="24"/>
  <c r="L21" i="24"/>
  <c r="L19" i="24"/>
  <c r="L17" i="24"/>
  <c r="L7" i="24"/>
  <c r="F37" i="24"/>
  <c r="E29" i="24"/>
  <c r="D29" i="24"/>
  <c r="E28" i="24"/>
  <c r="D28" i="24"/>
  <c r="E27" i="24"/>
  <c r="D27" i="24"/>
  <c r="E25" i="24"/>
  <c r="D25" i="24"/>
  <c r="E23" i="24"/>
  <c r="D23" i="24"/>
  <c r="E21" i="24"/>
  <c r="E19" i="24"/>
  <c r="E17" i="24"/>
  <c r="E7" i="24"/>
  <c r="Y2" i="24"/>
  <c r="R2" i="24"/>
  <c r="K2" i="24"/>
  <c r="AA25" i="24"/>
  <c r="AB23" i="24"/>
  <c r="U29" i="24"/>
  <c r="U23" i="24"/>
  <c r="T23" i="24"/>
  <c r="S11" i="24"/>
  <c r="M25" i="24"/>
  <c r="D2" i="24"/>
  <c r="AJ26" i="23"/>
  <c r="AA26" i="23"/>
  <c r="R26" i="23"/>
  <c r="I26" i="23"/>
  <c r="AF32" i="23"/>
  <c r="AE32" i="23"/>
  <c r="AI33" i="23" s="1"/>
  <c r="AF29" i="23"/>
  <c r="AH29" i="23" s="1"/>
  <c r="AE29" i="23"/>
  <c r="AF26" i="23"/>
  <c r="AF24" i="23"/>
  <c r="AF22" i="23"/>
  <c r="AF20" i="23"/>
  <c r="AH20" i="23" s="1"/>
  <c r="AE20" i="23"/>
  <c r="W32" i="23"/>
  <c r="V32" i="23"/>
  <c r="Z33" i="23" s="1"/>
  <c r="W29" i="23"/>
  <c r="V29" i="23"/>
  <c r="W26" i="23"/>
  <c r="W24" i="23"/>
  <c r="W22" i="23"/>
  <c r="W20" i="23"/>
  <c r="Y20" i="23" s="1"/>
  <c r="V20" i="23"/>
  <c r="N32" i="23"/>
  <c r="M32" i="23"/>
  <c r="Q33" i="23" s="1"/>
  <c r="N29" i="23"/>
  <c r="P29" i="23" s="1"/>
  <c r="M29" i="23"/>
  <c r="Q30" i="23" s="1"/>
  <c r="N26" i="23"/>
  <c r="N24" i="23"/>
  <c r="N22" i="23"/>
  <c r="N20" i="23"/>
  <c r="O20" i="23" s="1"/>
  <c r="M20" i="23"/>
  <c r="E32" i="23"/>
  <c r="D32" i="23"/>
  <c r="H33" i="23"/>
  <c r="E29" i="23"/>
  <c r="D29" i="23"/>
  <c r="E26" i="23"/>
  <c r="E24" i="23"/>
  <c r="E22" i="23"/>
  <c r="E20" i="23"/>
  <c r="AE2" i="23"/>
  <c r="V2" i="23"/>
  <c r="M2" i="23"/>
  <c r="D2" i="23"/>
  <c r="AI32" i="23"/>
  <c r="AH32" i="23"/>
  <c r="AG32" i="23"/>
  <c r="AD32" i="23"/>
  <c r="AI30" i="23"/>
  <c r="Z32" i="23"/>
  <c r="Y32" i="23"/>
  <c r="X32" i="23"/>
  <c r="U32" i="23"/>
  <c r="Y29" i="23"/>
  <c r="X29" i="23"/>
  <c r="Q32" i="23"/>
  <c r="P32" i="23"/>
  <c r="O32" i="23"/>
  <c r="L32" i="23"/>
  <c r="H32" i="23"/>
  <c r="G32" i="23"/>
  <c r="F32" i="23"/>
  <c r="C32" i="23"/>
  <c r="P20" i="23" l="1"/>
  <c r="X20" i="23"/>
  <c r="U27" i="24"/>
  <c r="N23" i="24"/>
  <c r="N28" i="24"/>
  <c r="U28" i="24"/>
  <c r="AA28" i="24"/>
  <c r="AB27" i="24"/>
  <c r="T28" i="24"/>
  <c r="AB25" i="24"/>
  <c r="N27" i="24"/>
  <c r="AB28" i="24"/>
  <c r="M29" i="24"/>
  <c r="AB29" i="24"/>
  <c r="Z32" i="24"/>
  <c r="AA21" i="24"/>
  <c r="AA27" i="24"/>
  <c r="T25" i="24"/>
  <c r="T29" i="24"/>
  <c r="S32" i="24"/>
  <c r="T27" i="24"/>
  <c r="N25" i="24"/>
  <c r="N29" i="24"/>
  <c r="M23" i="24"/>
  <c r="M28" i="24"/>
  <c r="G23" i="24"/>
  <c r="G28" i="24"/>
  <c r="F25" i="24"/>
  <c r="G29" i="24"/>
  <c r="E32" i="24"/>
  <c r="G27" i="24"/>
  <c r="F23" i="24"/>
  <c r="F28" i="24"/>
  <c r="G25" i="24"/>
  <c r="F27" i="24"/>
  <c r="F29" i="24"/>
  <c r="E11" i="24"/>
  <c r="AG29" i="23"/>
  <c r="AG20" i="23"/>
  <c r="O29" i="23"/>
  <c r="G29" i="23"/>
  <c r="F29" i="23"/>
  <c r="M14" i="7"/>
  <c r="M18" i="7"/>
  <c r="M12" i="7" s="1"/>
  <c r="M40" i="7" s="1"/>
  <c r="M22" i="7"/>
  <c r="M27" i="7"/>
  <c r="M53" i="7"/>
  <c r="M54" i="7"/>
  <c r="M64" i="7"/>
  <c r="M48" i="7" s="1"/>
  <c r="E54" i="7"/>
  <c r="D54" i="7"/>
  <c r="D18" i="7"/>
  <c r="V22" i="23" s="1"/>
  <c r="E18" i="7"/>
  <c r="AE22" i="23" s="1"/>
  <c r="AH22" i="23" s="1"/>
  <c r="E14" i="7"/>
  <c r="D14" i="7"/>
  <c r="E34" i="6"/>
  <c r="D34" i="6"/>
  <c r="C34" i="6"/>
  <c r="E26" i="6"/>
  <c r="D26" i="6"/>
  <c r="C26" i="6"/>
  <c r="E21" i="6"/>
  <c r="D21" i="6"/>
  <c r="C21" i="6"/>
  <c r="E17" i="6"/>
  <c r="Y21" i="24" s="1"/>
  <c r="AB21" i="24" s="1"/>
  <c r="D17" i="6"/>
  <c r="R21" i="24" s="1"/>
  <c r="U21" i="24" s="1"/>
  <c r="C17" i="6"/>
  <c r="K21" i="24" s="1"/>
  <c r="E13" i="6"/>
  <c r="D13" i="6"/>
  <c r="C13" i="6"/>
  <c r="E10" i="6"/>
  <c r="D10" i="6"/>
  <c r="D49" i="6" s="1"/>
  <c r="C10" i="6"/>
  <c r="C49" i="6" s="1"/>
  <c r="E62" i="6"/>
  <c r="E56" i="6"/>
  <c r="D56" i="6"/>
  <c r="C56" i="6"/>
  <c r="E50" i="6"/>
  <c r="D50" i="6"/>
  <c r="D62" i="6" s="1"/>
  <c r="C50" i="6"/>
  <c r="C62" i="6" s="1"/>
  <c r="F60" i="7"/>
  <c r="F58" i="7"/>
  <c r="F57" i="7"/>
  <c r="F56" i="7"/>
  <c r="F55" i="7"/>
  <c r="F47" i="7"/>
  <c r="F36" i="7"/>
  <c r="F20" i="7"/>
  <c r="F19" i="7"/>
  <c r="F16" i="7"/>
  <c r="F15" i="7"/>
  <c r="F23" i="7"/>
  <c r="F24" i="7"/>
  <c r="F25" i="7"/>
  <c r="F33" i="7"/>
  <c r="F32" i="7"/>
  <c r="F31" i="7"/>
  <c r="F30" i="7"/>
  <c r="F29" i="7"/>
  <c r="F28" i="7"/>
  <c r="F34" i="7"/>
  <c r="D22" i="7"/>
  <c r="V24" i="23" s="1"/>
  <c r="X24" i="23" s="1"/>
  <c r="E22" i="7"/>
  <c r="AE24" i="23" s="1"/>
  <c r="D27" i="7"/>
  <c r="V26" i="23" s="1"/>
  <c r="E27" i="7"/>
  <c r="AE26" i="23" s="1"/>
  <c r="AH26" i="23" s="1"/>
  <c r="D53" i="7"/>
  <c r="E53" i="7"/>
  <c r="D64" i="7"/>
  <c r="T21" i="24" l="1"/>
  <c r="E40" i="6"/>
  <c r="Y7" i="24" s="1"/>
  <c r="AB7" i="24" s="1"/>
  <c r="AB11" i="24" s="1"/>
  <c r="C11" i="6"/>
  <c r="K17" i="24" s="1"/>
  <c r="K32" i="24" s="1"/>
  <c r="N32" i="24" s="1"/>
  <c r="K19" i="24"/>
  <c r="D48" i="7"/>
  <c r="W7" i="23"/>
  <c r="W12" i="23" s="1"/>
  <c r="W36" i="23"/>
  <c r="W18" i="23"/>
  <c r="E64" i="7"/>
  <c r="AF18" i="23"/>
  <c r="AG26" i="23"/>
  <c r="X26" i="23"/>
  <c r="Y26" i="23"/>
  <c r="AH24" i="23"/>
  <c r="AG24" i="23"/>
  <c r="Y24" i="23"/>
  <c r="AG22" i="23"/>
  <c r="X22" i="23"/>
  <c r="Y22" i="23"/>
  <c r="E11" i="6"/>
  <c r="Y17" i="24" s="1"/>
  <c r="Y19" i="24"/>
  <c r="Y11" i="24"/>
  <c r="AA7" i="24"/>
  <c r="AA11" i="24" s="1"/>
  <c r="D11" i="6"/>
  <c r="R17" i="24" s="1"/>
  <c r="R19" i="24"/>
  <c r="D40" i="6"/>
  <c r="R7" i="24" s="1"/>
  <c r="M17" i="24"/>
  <c r="N21" i="24"/>
  <c r="M21" i="24"/>
  <c r="M32" i="24"/>
  <c r="C40" i="6"/>
  <c r="K7" i="24" s="1"/>
  <c r="E12" i="7"/>
  <c r="AE18" i="23" s="1"/>
  <c r="D12" i="7"/>
  <c r="N17" i="24" l="1"/>
  <c r="AA39" i="24"/>
  <c r="AA40" i="24" s="1"/>
  <c r="N19" i="24"/>
  <c r="M19" i="24"/>
  <c r="E48" i="7"/>
  <c r="AF7" i="23"/>
  <c r="AF12" i="23" s="1"/>
  <c r="AF36" i="23"/>
  <c r="D40" i="7"/>
  <c r="V36" i="23" s="1"/>
  <c r="V18" i="23"/>
  <c r="AH18" i="23"/>
  <c r="AG18" i="23"/>
  <c r="AB17" i="24"/>
  <c r="AA17" i="24"/>
  <c r="Y32" i="24"/>
  <c r="AA19" i="24"/>
  <c r="AB19" i="24"/>
  <c r="U17" i="24"/>
  <c r="T17" i="24"/>
  <c r="R32" i="24"/>
  <c r="U7" i="24"/>
  <c r="U11" i="24" s="1"/>
  <c r="T39" i="24"/>
  <c r="T40" i="24" s="1"/>
  <c r="R11" i="24"/>
  <c r="T7" i="24"/>
  <c r="T11" i="24" s="1"/>
  <c r="U19" i="24"/>
  <c r="T19" i="24"/>
  <c r="M39" i="24"/>
  <c r="M40" i="24" s="1"/>
  <c r="K11" i="24"/>
  <c r="M7" i="24"/>
  <c r="M11" i="24" s="1"/>
  <c r="N7" i="24"/>
  <c r="N11" i="24" s="1"/>
  <c r="E40" i="7"/>
  <c r="AE36" i="23" s="1"/>
  <c r="AU46" i="10"/>
  <c r="AH36" i="23" l="1"/>
  <c r="AG36" i="23"/>
  <c r="X18" i="23"/>
  <c r="Y18" i="23"/>
  <c r="Z30" i="23"/>
  <c r="X36" i="23"/>
  <c r="Y36" i="23"/>
  <c r="AB32" i="24"/>
  <c r="AA32" i="24"/>
  <c r="T32" i="24"/>
  <c r="U32" i="24"/>
  <c r="F58" i="6"/>
  <c r="F57" i="6"/>
  <c r="F54" i="6"/>
  <c r="F53" i="6"/>
  <c r="F52" i="6"/>
  <c r="F51" i="6"/>
  <c r="F43" i="6"/>
  <c r="AD37" i="10" s="1"/>
  <c r="F36" i="6"/>
  <c r="F35" i="6"/>
  <c r="F32" i="6"/>
  <c r="F31" i="6"/>
  <c r="F30" i="6"/>
  <c r="F29" i="6"/>
  <c r="F28" i="6"/>
  <c r="F27" i="6"/>
  <c r="F24" i="6"/>
  <c r="F23" i="6"/>
  <c r="F22" i="6"/>
  <c r="F19" i="6"/>
  <c r="F18" i="6"/>
  <c r="F15" i="6"/>
  <c r="F14" i="6"/>
  <c r="B13" i="6"/>
  <c r="F13" i="6" l="1"/>
  <c r="D19" i="24"/>
  <c r="AN39" i="10"/>
  <c r="AN19" i="10"/>
  <c r="G19" i="24" l="1"/>
  <c r="F19" i="24"/>
  <c r="N47" i="7"/>
  <c r="M42" i="7" s="1"/>
  <c r="M44" i="7" s="1"/>
  <c r="M49" i="7" s="1"/>
  <c r="D42" i="7" l="1"/>
  <c r="E42" i="7"/>
  <c r="I27" i="7"/>
  <c r="E44" i="7" l="1"/>
  <c r="AE9" i="23"/>
  <c r="D44" i="7"/>
  <c r="V9" i="23"/>
  <c r="E49" i="7"/>
  <c r="E42" i="6"/>
  <c r="E41" i="6" s="1"/>
  <c r="E44" i="6" s="1"/>
  <c r="E45" i="6" s="1"/>
  <c r="B10" i="6"/>
  <c r="AG9" i="23" l="1"/>
  <c r="AH9" i="23"/>
  <c r="Y9" i="23"/>
  <c r="X9" i="23"/>
  <c r="T36" i="24"/>
  <c r="T41" i="24" s="1"/>
  <c r="V7" i="23"/>
  <c r="D42" i="6"/>
  <c r="D41" i="6" s="1"/>
  <c r="D44" i="6" s="1"/>
  <c r="D45" i="6" s="1"/>
  <c r="D49" i="7"/>
  <c r="AE7" i="23"/>
  <c r="AA36" i="24"/>
  <c r="AA41" i="24" s="1"/>
  <c r="A62" i="7"/>
  <c r="A38" i="7"/>
  <c r="Y7" i="23" l="1"/>
  <c r="V12" i="23"/>
  <c r="X7" i="23"/>
  <c r="T44" i="24"/>
  <c r="V44" i="24"/>
  <c r="AC44" i="24"/>
  <c r="AA44" i="24"/>
  <c r="AH7" i="23"/>
  <c r="AE12" i="23"/>
  <c r="AG7" i="23"/>
  <c r="M39" i="7"/>
  <c r="M63" i="7"/>
  <c r="D39" i="7"/>
  <c r="E39" i="7"/>
  <c r="F62" i="7"/>
  <c r="D63" i="7"/>
  <c r="E63" i="7"/>
  <c r="G39" i="7"/>
  <c r="H39" i="7"/>
  <c r="B39" i="7"/>
  <c r="I63" i="7"/>
  <c r="H63" i="7"/>
  <c r="G63" i="7"/>
  <c r="L63" i="7"/>
  <c r="K63" i="7"/>
  <c r="C63" i="7"/>
  <c r="J63" i="7"/>
  <c r="B63" i="7"/>
  <c r="AG12" i="23" l="1"/>
  <c r="AH12" i="23"/>
  <c r="Y12" i="23"/>
  <c r="X12" i="23"/>
  <c r="F63" i="7"/>
  <c r="L27" i="7"/>
  <c r="K27" i="7"/>
  <c r="J27" i="7"/>
  <c r="H27" i="7"/>
  <c r="G27" i="7"/>
  <c r="C27" i="7"/>
  <c r="M26" i="23" s="1"/>
  <c r="B27" i="7"/>
  <c r="D26" i="23" s="1"/>
  <c r="F26" i="23" l="1"/>
  <c r="G26" i="23"/>
  <c r="O26" i="23"/>
  <c r="P26" i="23"/>
  <c r="F27" i="7"/>
  <c r="B4" i="6"/>
  <c r="AJ43" i="10" l="1"/>
  <c r="B5" i="6" l="1"/>
  <c r="U32" i="10"/>
  <c r="AU45" i="10" l="1"/>
  <c r="AU44" i="10"/>
  <c r="AU43" i="10"/>
  <c r="AU42" i="10"/>
  <c r="AJ42" i="10"/>
  <c r="AJ41" i="10"/>
  <c r="B47" i="10" l="1"/>
  <c r="F38" i="7" l="1"/>
  <c r="P32" i="10"/>
  <c r="N38" i="7" l="1"/>
  <c r="B6" i="7"/>
  <c r="B5" i="7"/>
  <c r="N25" i="7"/>
  <c r="Q32" i="10" l="1"/>
  <c r="G14" i="7"/>
  <c r="B34" i="6"/>
  <c r="F34" i="6" s="1"/>
  <c r="AB28" i="10" l="1"/>
  <c r="B54" i="7" l="1"/>
  <c r="E18" i="23" l="1"/>
  <c r="B61" i="7"/>
  <c r="C14" i="7"/>
  <c r="C53" i="7" l="1"/>
  <c r="B53" i="7"/>
  <c r="E49" i="6" l="1"/>
  <c r="B49" i="6"/>
  <c r="J54" i="7" l="1"/>
  <c r="K54" i="7"/>
  <c r="L54" i="7"/>
  <c r="J53" i="7"/>
  <c r="K53" i="7"/>
  <c r="L22" i="7"/>
  <c r="K22" i="7"/>
  <c r="J22" i="7"/>
  <c r="L18" i="7"/>
  <c r="K18" i="7"/>
  <c r="J18" i="7"/>
  <c r="L14" i="7"/>
  <c r="K14" i="7"/>
  <c r="J14" i="7"/>
  <c r="L64" i="7" l="1"/>
  <c r="L48" i="7" s="1"/>
  <c r="K64" i="7"/>
  <c r="K48" i="7" s="1"/>
  <c r="J64" i="7"/>
  <c r="J48" i="7" s="1"/>
  <c r="J12" i="7"/>
  <c r="J39" i="7" s="1"/>
  <c r="K12" i="7"/>
  <c r="L12" i="7"/>
  <c r="H53" i="7"/>
  <c r="I53" i="7"/>
  <c r="L53" i="7"/>
  <c r="G53" i="7"/>
  <c r="L39" i="7" l="1"/>
  <c r="K39" i="7"/>
  <c r="L40" i="7"/>
  <c r="K40" i="7"/>
  <c r="J40" i="7"/>
  <c r="B50" i="6"/>
  <c r="L42" i="7" l="1"/>
  <c r="L44" i="7" s="1"/>
  <c r="L49" i="7" s="1"/>
  <c r="K42" i="7"/>
  <c r="K44" i="7" s="1"/>
  <c r="K49" i="7" s="1"/>
  <c r="J42" i="7"/>
  <c r="J44" i="7" s="1"/>
  <c r="J49" i="7" s="1"/>
  <c r="AC28" i="10"/>
  <c r="AC29" i="10"/>
  <c r="AC19" i="10"/>
  <c r="AC21" i="10"/>
  <c r="AC23" i="10"/>
  <c r="AC25" i="10"/>
  <c r="AB29" i="10"/>
  <c r="N60" i="7"/>
  <c r="N28" i="7"/>
  <c r="N29" i="7"/>
  <c r="N30" i="7"/>
  <c r="N31" i="7"/>
  <c r="N32" i="7"/>
  <c r="N33" i="7"/>
  <c r="N34" i="7"/>
  <c r="V26" i="10" s="1"/>
  <c r="N23" i="7"/>
  <c r="N24" i="7"/>
  <c r="N19" i="7"/>
  <c r="N20" i="7"/>
  <c r="N15" i="7"/>
  <c r="N16" i="7"/>
  <c r="R32" i="10"/>
  <c r="R29" i="10" l="1"/>
  <c r="N58" i="7"/>
  <c r="N57" i="7"/>
  <c r="N56" i="7"/>
  <c r="N55" i="7"/>
  <c r="S32" i="10"/>
  <c r="T32" i="10"/>
  <c r="AD29" i="10"/>
  <c r="AE29" i="10"/>
  <c r="AE28" i="10"/>
  <c r="AD28" i="10"/>
  <c r="N36" i="7"/>
  <c r="Q29" i="10" s="1"/>
  <c r="F50" i="6" l="1"/>
  <c r="B56" i="6"/>
  <c r="F56" i="6" s="1"/>
  <c r="AC27" i="10" l="1"/>
  <c r="B62" i="6"/>
  <c r="AC17" i="10"/>
  <c r="C54" i="7"/>
  <c r="N18" i="23" s="1"/>
  <c r="G54" i="7"/>
  <c r="H54" i="7"/>
  <c r="I54" i="7"/>
  <c r="H14" i="7"/>
  <c r="I14" i="7"/>
  <c r="C18" i="7"/>
  <c r="M22" i="23" s="1"/>
  <c r="G18" i="7"/>
  <c r="H18" i="7"/>
  <c r="I18" i="7"/>
  <c r="C22" i="7"/>
  <c r="M24" i="23" s="1"/>
  <c r="G22" i="7"/>
  <c r="H22" i="7"/>
  <c r="I22" i="7"/>
  <c r="B22" i="7"/>
  <c r="B18" i="7"/>
  <c r="D22" i="23" s="1"/>
  <c r="B14" i="7"/>
  <c r="F14" i="7" l="1"/>
  <c r="D20" i="23"/>
  <c r="O24" i="23"/>
  <c r="P24" i="23"/>
  <c r="O22" i="23"/>
  <c r="P22" i="23"/>
  <c r="G22" i="23"/>
  <c r="F22" i="23"/>
  <c r="F22" i="7"/>
  <c r="D24" i="23"/>
  <c r="F54" i="7"/>
  <c r="F18" i="7"/>
  <c r="G64" i="7"/>
  <c r="G48" i="7" s="1"/>
  <c r="I64" i="7"/>
  <c r="I48" i="7" s="1"/>
  <c r="H64" i="7"/>
  <c r="H48" i="7" s="1"/>
  <c r="F62" i="6"/>
  <c r="B12" i="7"/>
  <c r="B37" i="7" s="1"/>
  <c r="B64" i="7"/>
  <c r="C64" i="7"/>
  <c r="C12" i="7"/>
  <c r="N27" i="7"/>
  <c r="Q26" i="10" s="1"/>
  <c r="AC32" i="10"/>
  <c r="G12" i="7"/>
  <c r="I12" i="7"/>
  <c r="I39" i="7" s="1"/>
  <c r="H12" i="7"/>
  <c r="F20" i="23" l="1"/>
  <c r="G20" i="23"/>
  <c r="C48" i="7"/>
  <c r="N7" i="23"/>
  <c r="N12" i="23" s="1"/>
  <c r="N36" i="23"/>
  <c r="B48" i="7"/>
  <c r="F48" i="7" s="1"/>
  <c r="N48" i="7" s="1"/>
  <c r="E36" i="23"/>
  <c r="E7" i="23"/>
  <c r="E12" i="23" s="1"/>
  <c r="M18" i="23"/>
  <c r="F24" i="23"/>
  <c r="G24" i="23"/>
  <c r="D18" i="23"/>
  <c r="H30" i="23" s="1"/>
  <c r="F12" i="7"/>
  <c r="N14" i="7"/>
  <c r="C39" i="7"/>
  <c r="N22" i="7"/>
  <c r="N18" i="7"/>
  <c r="B40" i="7"/>
  <c r="D36" i="23" s="1"/>
  <c r="G40" i="7"/>
  <c r="H40" i="7"/>
  <c r="N54" i="7"/>
  <c r="F64" i="7"/>
  <c r="I40" i="7"/>
  <c r="I42" i="7" s="1"/>
  <c r="I44" i="7" s="1"/>
  <c r="AC7" i="10"/>
  <c r="AC11" i="10" s="1"/>
  <c r="C40" i="7"/>
  <c r="C42" i="7" l="1"/>
  <c r="M9" i="23" s="1"/>
  <c r="M36" i="23"/>
  <c r="O18" i="23"/>
  <c r="P18" i="23"/>
  <c r="F36" i="23"/>
  <c r="G36" i="23"/>
  <c r="F18" i="23"/>
  <c r="G18" i="23"/>
  <c r="B42" i="7"/>
  <c r="B44" i="7" s="1"/>
  <c r="F40" i="7"/>
  <c r="R18" i="10"/>
  <c r="U33" i="10"/>
  <c r="G42" i="7"/>
  <c r="G44" i="7" s="1"/>
  <c r="G49" i="7" s="1"/>
  <c r="H42" i="7"/>
  <c r="H44" i="7" s="1"/>
  <c r="H49" i="7" s="1"/>
  <c r="I49" i="7"/>
  <c r="AB27" i="10"/>
  <c r="AD27" i="10" s="1"/>
  <c r="N12" i="7"/>
  <c r="N64" i="7"/>
  <c r="C44" i="7"/>
  <c r="R26" i="10"/>
  <c r="R20" i="10"/>
  <c r="R24" i="10"/>
  <c r="R22" i="10"/>
  <c r="O36" i="23" l="1"/>
  <c r="P36" i="23"/>
  <c r="C42" i="6"/>
  <c r="C41" i="6" s="1"/>
  <c r="C44" i="6" s="1"/>
  <c r="C45" i="6" s="1"/>
  <c r="M7" i="23"/>
  <c r="M36" i="24"/>
  <c r="M41" i="24" s="1"/>
  <c r="P9" i="23"/>
  <c r="O9" i="23"/>
  <c r="F36" i="24"/>
  <c r="F41" i="24" s="1"/>
  <c r="D7" i="23"/>
  <c r="F42" i="7"/>
  <c r="N42" i="7" s="1"/>
  <c r="Q9" i="10" s="1"/>
  <c r="D9" i="23"/>
  <c r="F44" i="7"/>
  <c r="Q18" i="10"/>
  <c r="U30" i="10" s="1"/>
  <c r="C49" i="7"/>
  <c r="B49" i="7"/>
  <c r="F49" i="7" s="1"/>
  <c r="N40" i="7"/>
  <c r="Q12" i="10" s="1"/>
  <c r="AE27" i="10"/>
  <c r="B42" i="6"/>
  <c r="M44" i="24" l="1"/>
  <c r="O44" i="24"/>
  <c r="P7" i="23"/>
  <c r="O7" i="23"/>
  <c r="M12" i="23"/>
  <c r="G9" i="23"/>
  <c r="F9" i="23"/>
  <c r="F7" i="23"/>
  <c r="D12" i="23"/>
  <c r="G7" i="23"/>
  <c r="N49" i="7"/>
  <c r="B41" i="6"/>
  <c r="F42" i="6"/>
  <c r="N44" i="7"/>
  <c r="R7" i="10"/>
  <c r="R12" i="10" s="1"/>
  <c r="R36" i="10"/>
  <c r="O12" i="23" l="1"/>
  <c r="P12" i="23"/>
  <c r="F12" i="23"/>
  <c r="G12" i="23"/>
  <c r="F41" i="6"/>
  <c r="AD41" i="10"/>
  <c r="S12" i="10"/>
  <c r="Q7" i="10"/>
  <c r="P38" i="10" l="1"/>
  <c r="T12" i="10"/>
  <c r="T9" i="10" l="1"/>
  <c r="S9" i="10"/>
  <c r="T7" i="10"/>
  <c r="B26" i="6" l="1"/>
  <c r="F26" i="6" s="1"/>
  <c r="AB25" i="10" l="1"/>
  <c r="B21" i="6"/>
  <c r="F21" i="6" s="1"/>
  <c r="B17" i="6"/>
  <c r="D21" i="24" s="1"/>
  <c r="G21" i="24" l="1"/>
  <c r="F21" i="24"/>
  <c r="B11" i="6"/>
  <c r="D17" i="24" s="1"/>
  <c r="F17" i="6"/>
  <c r="F11" i="6"/>
  <c r="AB19" i="10"/>
  <c r="AE25" i="10"/>
  <c r="AD25" i="10"/>
  <c r="B40" i="6"/>
  <c r="D7" i="24" s="1"/>
  <c r="T29" i="10"/>
  <c r="S29" i="10"/>
  <c r="Q22" i="10"/>
  <c r="Q20" i="10"/>
  <c r="Q24" i="10"/>
  <c r="F39" i="24" l="1"/>
  <c r="F40" i="24" s="1"/>
  <c r="D11" i="24"/>
  <c r="F7" i="24"/>
  <c r="F11" i="24" s="1"/>
  <c r="G7" i="24"/>
  <c r="G11" i="24" s="1"/>
  <c r="D32" i="24"/>
  <c r="F17" i="24"/>
  <c r="G17" i="24"/>
  <c r="B44" i="6"/>
  <c r="B45" i="6" s="1"/>
  <c r="F40" i="6"/>
  <c r="AB7" i="10" s="1"/>
  <c r="AD39" i="10" s="1"/>
  <c r="AB21" i="10"/>
  <c r="AD21" i="10" s="1"/>
  <c r="AE19" i="10"/>
  <c r="AD19" i="10"/>
  <c r="AB23" i="10"/>
  <c r="AB17" i="10"/>
  <c r="T24" i="10"/>
  <c r="S24" i="10"/>
  <c r="S20" i="10"/>
  <c r="T20" i="10"/>
  <c r="S22" i="10"/>
  <c r="T22" i="10"/>
  <c r="S26" i="10"/>
  <c r="T26" i="10"/>
  <c r="S7" i="10"/>
  <c r="F32" i="24" l="1"/>
  <c r="G32" i="24"/>
  <c r="F44" i="24"/>
  <c r="H44" i="24"/>
  <c r="F44" i="6"/>
  <c r="AD40" i="10"/>
  <c r="AF44" i="10" s="1"/>
  <c r="AE21" i="10"/>
  <c r="AB11" i="10"/>
  <c r="AE7" i="10"/>
  <c r="AE11" i="10" s="1"/>
  <c r="AD7" i="10"/>
  <c r="AD11" i="10" s="1"/>
  <c r="AE23" i="10"/>
  <c r="AD23" i="10"/>
  <c r="AB32" i="10"/>
  <c r="AE17" i="10"/>
  <c r="AD17" i="10"/>
  <c r="AD44" i="10" l="1"/>
  <c r="AD32" i="10"/>
  <c r="AE32" i="10"/>
  <c r="Q36" i="10"/>
  <c r="T18" i="10" l="1"/>
  <c r="S18" i="10"/>
  <c r="T36" i="10"/>
  <c r="S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9" authorId="0" shapeId="0" xr:uid="{00000000-0006-0000-0000-000019000000}">
      <text>
        <r>
          <rPr>
            <sz val="8"/>
            <color indexed="81"/>
            <rFont val="MS P ゴシック"/>
            <family val="3"/>
            <charset val="128"/>
          </rPr>
          <t xml:space="preserve">※委託費限度額を越え、帳簿上、「自己資金」に仕訳が困難が額については、「自己負担額」に整理してください。
</t>
        </r>
      </text>
    </comment>
    <comment ref="F14" authorId="0" shapeId="0" xr:uid="{00000000-0006-0000-0000-00003D000000}">
      <text>
        <r>
          <rPr>
            <sz val="9"/>
            <color indexed="81"/>
            <rFont val="MS P ゴシック"/>
            <family val="3"/>
            <charset val="128"/>
          </rPr>
          <t xml:space="preserve">(住所）の文字を削除して、入力願います。
</t>
        </r>
      </text>
    </comment>
    <comment ref="F16" authorId="0" shapeId="0" xr:uid="{00000000-0006-0000-0000-00003E000000}">
      <text>
        <r>
          <rPr>
            <sz val="9"/>
            <color indexed="81"/>
            <rFont val="MS P ゴシック"/>
            <family val="3"/>
            <charset val="128"/>
          </rPr>
          <t xml:space="preserve">(コンソーシアム名）の文字を削除して、入力願います。
</t>
        </r>
      </text>
    </comment>
    <comment ref="F18" authorId="0" shapeId="0" xr:uid="{00000000-0006-0000-0000-00004C000000}">
      <text>
        <r>
          <rPr>
            <sz val="9"/>
            <color indexed="81"/>
            <rFont val="MS P ゴシック"/>
            <family val="3"/>
            <charset val="128"/>
          </rPr>
          <t xml:space="preserve">(代表機関名）の文字を削除してから入力願います。
</t>
        </r>
      </text>
    </comment>
    <comment ref="F20" authorId="0" shapeId="0" xr:uid="{3356A822-E0F4-4642-931F-C252E258FB20}">
      <text>
        <r>
          <rPr>
            <sz val="9"/>
            <color indexed="81"/>
            <rFont val="MS P ゴシック"/>
            <family val="3"/>
            <charset val="128"/>
          </rPr>
          <t>(代表者名）の文字を削除してから入力願います。</t>
        </r>
      </text>
    </comment>
    <comment ref="V26" authorId="0" shapeId="0" xr:uid="{00000000-0006-0000-0000-0000B4000000}">
      <text>
        <r>
          <rPr>
            <b/>
            <sz val="9"/>
            <color indexed="81"/>
            <rFont val="MS P ゴシック"/>
            <family val="3"/>
            <charset val="128"/>
          </rPr>
          <t>集計表から自動計算</t>
        </r>
        <r>
          <rPr>
            <sz val="9"/>
            <color indexed="81"/>
            <rFont val="MS P ゴシック"/>
            <family val="3"/>
            <charset val="128"/>
          </rPr>
          <t xml:space="preserve">
</t>
        </r>
      </text>
    </comment>
    <comment ref="U30" authorId="0" shapeId="0" xr:uid="{00000000-0006-0000-0000-0000E3000000}">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表示された場合は間接経費を見直してください。</t>
        </r>
      </text>
    </comment>
    <comment ref="P32" authorId="0" shapeId="0" xr:uid="{00000000-0006-0000-0000-0000EE000000}">
      <text>
        <r>
          <rPr>
            <b/>
            <sz val="10"/>
            <color indexed="10"/>
            <rFont val="MS P ゴシック"/>
            <family val="3"/>
            <charset val="128"/>
          </rPr>
          <t>添付資料「集計表」の「研究管理運営機関設置の有無」で「有」をした場合のみ表示されます。</t>
        </r>
      </text>
    </comment>
    <comment ref="U33" authorId="0" shapeId="0" xr:uid="{00000000-0006-0000-0000-0000FF000000}">
      <text>
        <r>
          <rPr>
            <b/>
            <sz val="9"/>
            <color indexed="10"/>
            <rFont val="MS P ゴシック"/>
            <family val="3"/>
            <charset val="128"/>
          </rPr>
          <t>一般管理費の精算額が予算額を超えている場合、又は、一般管理費が直接経費の15％を超えている場合にメッセージが表示されます。</t>
        </r>
        <r>
          <rPr>
            <sz val="9"/>
            <color indexed="81"/>
            <rFont val="MS P ゴシック"/>
            <family val="3"/>
            <charset val="128"/>
          </rPr>
          <t xml:space="preserve">
表示された場合は委託費集計表の一般管理費を見直してください。</t>
        </r>
      </text>
    </comment>
    <comment ref="AF44" authorId="0" shapeId="0" xr:uid="{00000000-0006-0000-0000-000025010000}">
      <text>
        <r>
          <rPr>
            <b/>
            <sz val="9"/>
            <color indexed="81"/>
            <rFont val="MS P ゴシック"/>
            <family val="3"/>
            <charset val="128"/>
          </rPr>
          <t>自己資金が、マッチングファンド条件成立下限額以下の場合に表示されます。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b/>
            <sz val="11"/>
            <color indexed="10"/>
            <rFont val="MS P ゴシック"/>
            <family val="3"/>
            <charset val="128"/>
          </rPr>
          <t>※研究管理運営機関を設置した場合は「有」を選択してください。ただし、研究管理運営機関でない構成員は、選択する必要はありません</t>
        </r>
        <r>
          <rPr>
            <b/>
            <sz val="9"/>
            <color indexed="10"/>
            <rFont val="MS P ゴシック"/>
            <family val="3"/>
            <charset val="128"/>
          </rPr>
          <t>。</t>
        </r>
      </text>
    </comment>
    <comment ref="A38" authorId="0" shapeId="0" xr:uid="{FEC59451-A4BF-4D75-A8F4-2A58F1D66B89}">
      <text>
        <r>
          <rPr>
            <b/>
            <sz val="9"/>
            <color indexed="81"/>
            <rFont val="MS P ゴシック"/>
            <family val="3"/>
            <charset val="128"/>
          </rPr>
          <t>「管理運営機関設置の有無」で「有」とした場合のみ表示されます</t>
        </r>
      </text>
    </comment>
    <comment ref="A62" authorId="0" shapeId="0" xr:uid="{5DA75A50-838B-4D41-AB95-C64F4D14F7F8}">
      <text>
        <r>
          <rPr>
            <b/>
            <sz val="9"/>
            <color indexed="81"/>
            <rFont val="MS P ゴシック"/>
            <family val="3"/>
            <charset val="128"/>
          </rPr>
          <t>「管理運営機関設置の有無」で「有」とした場合のみ表示されます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4" authorId="0" shapeId="0" xr:uid="{00000000-0006-0000-0200-000001000000}">
      <text>
        <r>
          <rPr>
            <b/>
            <sz val="10"/>
            <color indexed="81"/>
            <rFont val="ＭＳ Ｐゴシック"/>
            <family val="3"/>
            <charset val="128"/>
          </rPr>
          <t>・（＋）の場合は、超過額を翌年に繰り越すことが可能。
・（－）の場合は、「０」又は「＋」になるまで、委託費に計上した経費を自己資金に計上し直す。</t>
        </r>
      </text>
    </comment>
    <comment ref="C44" authorId="0" shapeId="0" xr:uid="{ACDA4C1F-9975-4F9D-B1D9-7AD8FCF4A3CB}">
      <text>
        <r>
          <rPr>
            <b/>
            <sz val="10"/>
            <color indexed="81"/>
            <rFont val="MS P ゴシック"/>
            <family val="3"/>
            <charset val="128"/>
          </rPr>
          <t>・（＋）の場合は、超過額を翌年に繰り越すことが可能。
・（－）の場合は、「０」又は「＋」になるまで、委託費に計上した経費を自己資金に計上し直す。</t>
        </r>
      </text>
    </comment>
    <comment ref="D44" authorId="0" shapeId="0" xr:uid="{6139E997-57FD-49D8-B5D6-680E2E074DD0}">
      <text>
        <r>
          <rPr>
            <b/>
            <sz val="10"/>
            <color indexed="81"/>
            <rFont val="MS P ゴシック"/>
            <family val="3"/>
            <charset val="128"/>
          </rPr>
          <t>・（＋）の場合は、超過額を翌年に繰り越すことが可能。
・（－）の場合は、「０」又は「＋」になるまで、委託費に計上した経費を自己資金に計上し直す。</t>
        </r>
      </text>
    </comment>
    <comment ref="E44" authorId="0" shapeId="0" xr:uid="{00000000-0006-0000-0200-000002000000}">
      <text>
        <r>
          <rPr>
            <b/>
            <sz val="10"/>
            <color indexed="81"/>
            <rFont val="ＭＳ Ｐゴシック"/>
            <family val="3"/>
            <charset val="128"/>
          </rPr>
          <t>・（＋）の場合は、超過額を翌年に繰り越すことが可能。
・（－）の場合は、「０」又は「＋」になるまで、委託費に計上した経費を自己資金に計上し直す。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4E2DB920-AEA4-4425-9049-54678878456C}">
      <text>
        <r>
          <rPr>
            <sz val="8"/>
            <color indexed="81"/>
            <rFont val="MS P ゴシック"/>
            <family val="3"/>
            <charset val="128"/>
          </rPr>
          <t xml:space="preserve">※委託費限度額を越え、帳簿上、「自己資金」に仕訳が困難が額については、「自己負担額」に整理してください。
</t>
        </r>
      </text>
    </comment>
    <comment ref="L9" authorId="0" shapeId="0" xr:uid="{B3826E7D-14EE-460E-8915-0DC1DE35361D}">
      <text>
        <r>
          <rPr>
            <sz val="8"/>
            <color indexed="81"/>
            <rFont val="MS P ゴシック"/>
            <family val="3"/>
            <charset val="128"/>
          </rPr>
          <t xml:space="preserve">※委託費限度額を越え、帳簿上、「自己資金」に仕訳が困難が額については、「自己負担額」に整理してください。
</t>
        </r>
      </text>
    </comment>
    <comment ref="U9" authorId="0" shapeId="0" xr:uid="{7A12B66C-3CC9-4A4E-8819-3118A46361C8}">
      <text>
        <r>
          <rPr>
            <sz val="8"/>
            <color indexed="81"/>
            <rFont val="MS P ゴシック"/>
            <family val="3"/>
            <charset val="128"/>
          </rPr>
          <t xml:space="preserve">※委託費限度額を越え、帳簿上、「自己資金」に仕訳が困難が額については、「自己負担額」に整理してください。
</t>
        </r>
      </text>
    </comment>
    <comment ref="AD9" authorId="0" shapeId="0" xr:uid="{AB23225B-A93D-4FC6-A459-3C233158A011}">
      <text>
        <r>
          <rPr>
            <sz val="8"/>
            <color indexed="81"/>
            <rFont val="MS P ゴシック"/>
            <family val="3"/>
            <charset val="128"/>
          </rPr>
          <t xml:space="preserve">※委託費限度額を越え、帳簿上、「自己資金」に仕訳が困難が額については、「自己負担額」に整理してください。
</t>
        </r>
      </text>
    </comment>
    <comment ref="I26" authorId="0" shapeId="0" xr:uid="{051CCE9E-089C-4396-A395-324D2304D148}">
      <text>
        <r>
          <rPr>
            <b/>
            <sz val="9"/>
            <color indexed="81"/>
            <rFont val="MS P ゴシック"/>
            <family val="3"/>
            <charset val="128"/>
          </rPr>
          <t>集計表から自動計算</t>
        </r>
        <r>
          <rPr>
            <sz val="9"/>
            <color indexed="81"/>
            <rFont val="MS P ゴシック"/>
            <family val="3"/>
            <charset val="128"/>
          </rPr>
          <t xml:space="preserve">
</t>
        </r>
      </text>
    </comment>
    <comment ref="R26" authorId="0" shapeId="0" xr:uid="{09AD136B-B3CB-40DE-8915-F4DAA86DD6E6}">
      <text>
        <r>
          <rPr>
            <b/>
            <sz val="9"/>
            <color indexed="81"/>
            <rFont val="MS P ゴシック"/>
            <family val="3"/>
            <charset val="128"/>
          </rPr>
          <t>集計表から自動計算</t>
        </r>
        <r>
          <rPr>
            <sz val="9"/>
            <color indexed="81"/>
            <rFont val="MS P ゴシック"/>
            <family val="3"/>
            <charset val="128"/>
          </rPr>
          <t xml:space="preserve">
</t>
        </r>
      </text>
    </comment>
    <comment ref="AA26" authorId="0" shapeId="0" xr:uid="{176D9313-B472-4695-9353-602E801EB0EA}">
      <text>
        <r>
          <rPr>
            <b/>
            <sz val="9"/>
            <color indexed="81"/>
            <rFont val="MS P ゴシック"/>
            <family val="3"/>
            <charset val="128"/>
          </rPr>
          <t>集計表から自動計算</t>
        </r>
        <r>
          <rPr>
            <sz val="9"/>
            <color indexed="81"/>
            <rFont val="MS P ゴシック"/>
            <family val="3"/>
            <charset val="128"/>
          </rPr>
          <t xml:space="preserve">
</t>
        </r>
      </text>
    </comment>
    <comment ref="AJ26" authorId="0" shapeId="0" xr:uid="{9205BEEB-AD9C-45E5-851A-6B8941C3A2B9}">
      <text>
        <r>
          <rPr>
            <b/>
            <sz val="9"/>
            <color indexed="81"/>
            <rFont val="MS P ゴシック"/>
            <family val="3"/>
            <charset val="128"/>
          </rPr>
          <t>集計表から自動計算</t>
        </r>
        <r>
          <rPr>
            <sz val="9"/>
            <color indexed="81"/>
            <rFont val="MS P ゴシック"/>
            <family val="3"/>
            <charset val="128"/>
          </rPr>
          <t xml:space="preserve">
</t>
        </r>
      </text>
    </comment>
    <comment ref="H30" authorId="0" shapeId="0" xr:uid="{5BD11AFF-A5DC-4C9C-B730-D51EE44DA5DC}">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表示された場合は間接経費を見直してください。</t>
        </r>
      </text>
    </comment>
    <comment ref="Q30" authorId="0" shapeId="0" xr:uid="{7734DE64-DD0E-4D87-981B-76ADCF51DB81}">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表示された場合は間接経費を見直してください。</t>
        </r>
      </text>
    </comment>
    <comment ref="Z30" authorId="0" shapeId="0" xr:uid="{B1BC1888-32DC-4323-95AE-5110EA8F84F6}">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表示された場合は間接経費を見直してください。</t>
        </r>
      </text>
    </comment>
    <comment ref="AI30" authorId="0" shapeId="0" xr:uid="{6351F807-CB38-4D36-AF4B-4C221912AA7C}">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表示された場合は間接経費を見直してください。</t>
        </r>
      </text>
    </comment>
    <comment ref="C32" authorId="0" shapeId="0" xr:uid="{7ABD6C16-4940-4CA6-96BF-574042142D9E}">
      <text>
        <r>
          <rPr>
            <b/>
            <sz val="10"/>
            <color indexed="10"/>
            <rFont val="MS P ゴシック"/>
            <family val="3"/>
            <charset val="128"/>
          </rPr>
          <t>添付資料「集計表」の「研究管理運営機関設置の有無」で「有」をした場合のみ表示されます。</t>
        </r>
      </text>
    </comment>
    <comment ref="L32" authorId="0" shapeId="0" xr:uid="{949A859D-0D3F-48BB-B281-96FEF0940472}">
      <text>
        <r>
          <rPr>
            <b/>
            <sz val="10"/>
            <color indexed="10"/>
            <rFont val="MS P ゴシック"/>
            <family val="3"/>
            <charset val="128"/>
          </rPr>
          <t>添付資料「集計表」の「研究管理運営機関設置の有無」で「有」をした場合のみ表示されます。</t>
        </r>
      </text>
    </comment>
    <comment ref="U32" authorId="0" shapeId="0" xr:uid="{2DE988C6-A4AC-4B7B-8046-D804A87E7AEF}">
      <text>
        <r>
          <rPr>
            <b/>
            <sz val="10"/>
            <color indexed="10"/>
            <rFont val="MS P ゴシック"/>
            <family val="3"/>
            <charset val="128"/>
          </rPr>
          <t>添付資料「集計表」の「研究管理運営機関設置の有無」で「有」をした場合のみ表示されます。</t>
        </r>
      </text>
    </comment>
    <comment ref="AD32" authorId="0" shapeId="0" xr:uid="{EC44BE3E-D213-425E-8ABC-F2D8067899A1}">
      <text>
        <r>
          <rPr>
            <b/>
            <sz val="10"/>
            <color indexed="10"/>
            <rFont val="MS P ゴシック"/>
            <family val="3"/>
            <charset val="128"/>
          </rPr>
          <t>添付資料「集計表」の「研究管理運営機関設置の有無」で「有」をした場合のみ表示されます。</t>
        </r>
      </text>
    </comment>
    <comment ref="H33" authorId="0" shapeId="0" xr:uid="{ADB99D89-C1BF-43A3-A005-661478896ECE}">
      <text>
        <r>
          <rPr>
            <b/>
            <sz val="9"/>
            <color indexed="10"/>
            <rFont val="MS P ゴシック"/>
            <family val="3"/>
            <charset val="128"/>
          </rPr>
          <t xml:space="preserve">一般管理費の精算額が予算額を超えている場合、又は、一般管理費が直接経費の15％を超えている場合にメッセージが表示されます。
</t>
        </r>
        <r>
          <rPr>
            <sz val="9"/>
            <color indexed="81"/>
            <rFont val="MS P ゴシック"/>
            <family val="3"/>
            <charset val="128"/>
          </rPr>
          <t xml:space="preserve">
表示された場合は委託費集計表の一般管理費を見直してください。
表示された場合は委託費集計表の一般管理費を見直してください。</t>
        </r>
      </text>
    </comment>
    <comment ref="Q33" authorId="0" shapeId="0" xr:uid="{EC7A6834-1615-41C3-81EC-410E05A9BB15}">
      <text>
        <r>
          <rPr>
            <b/>
            <sz val="9"/>
            <color indexed="10"/>
            <rFont val="MS P ゴシック"/>
            <family val="3"/>
            <charset val="128"/>
          </rPr>
          <t xml:space="preserve">一般管理費の精算額が予算額を超えている場合、又は、一般管理費が直接経費の15％を超えている場合にメッセージが表示されます。
</t>
        </r>
        <r>
          <rPr>
            <sz val="9"/>
            <color indexed="81"/>
            <rFont val="MS P ゴシック"/>
            <family val="3"/>
            <charset val="128"/>
          </rPr>
          <t xml:space="preserve">
表示された場合は委託費集計表の一般管理費を見直してください。
表示された場合は委託費集計表の一般管理費を見直してください。</t>
        </r>
      </text>
    </comment>
    <comment ref="Z33" authorId="0" shapeId="0" xr:uid="{115E6033-AB8A-4DC9-BA08-E09E4B8B0D2A}">
      <text>
        <r>
          <rPr>
            <b/>
            <sz val="9"/>
            <color indexed="10"/>
            <rFont val="MS P ゴシック"/>
            <family val="3"/>
            <charset val="128"/>
          </rPr>
          <t xml:space="preserve">一般管理費の精算額が予算額を超えている場合、又は、一般管理費が直接経費の15％を超えている場合にメッセージが表示されます。
</t>
        </r>
        <r>
          <rPr>
            <sz val="9"/>
            <color indexed="81"/>
            <rFont val="MS P ゴシック"/>
            <family val="3"/>
            <charset val="128"/>
          </rPr>
          <t xml:space="preserve">
表示された場合は委託費集計表の一般管理費を見直してください。
表示された場合は委託費集計表の一般管理費を見直してください。</t>
        </r>
      </text>
    </comment>
    <comment ref="AI33" authorId="0" shapeId="0" xr:uid="{7F4B5858-7413-4E06-9238-E7851F4560BA}">
      <text>
        <r>
          <rPr>
            <b/>
            <sz val="9"/>
            <color indexed="10"/>
            <rFont val="MS P ゴシック"/>
            <family val="3"/>
            <charset val="128"/>
          </rPr>
          <t xml:space="preserve">一般管理費の精算額が予算額を超えている場合、又は、一般管理費が直接経費の15％を超えている場合にメッセージが表示されます。
</t>
        </r>
        <r>
          <rPr>
            <sz val="9"/>
            <color indexed="81"/>
            <rFont val="MS P ゴシック"/>
            <family val="3"/>
            <charset val="128"/>
          </rPr>
          <t xml:space="preserve">
表示された場合は委託費集計表の一般管理費を見直してください。
表示された場合は委託費集計表の一般管理費を見直してください。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4" authorId="0" shapeId="0" xr:uid="{89A0DCF1-FBFD-49DB-A179-6B5D85594411}">
      <text>
        <r>
          <rPr>
            <b/>
            <sz val="9"/>
            <color indexed="81"/>
            <rFont val="MS P ゴシック"/>
            <family val="3"/>
            <charset val="128"/>
          </rPr>
          <t>自己資金が、マッチングファンド条件成立下限額以下の場合に表示されます。</t>
        </r>
        <r>
          <rPr>
            <sz val="9"/>
            <color indexed="81"/>
            <rFont val="MS P ゴシック"/>
            <family val="3"/>
            <charset val="128"/>
          </rPr>
          <t xml:space="preserve">
</t>
        </r>
      </text>
    </comment>
    <comment ref="O44" authorId="0" shapeId="0" xr:uid="{DB3633B3-3E8E-45C2-899F-540495185DD0}">
      <text>
        <r>
          <rPr>
            <b/>
            <sz val="9"/>
            <color indexed="81"/>
            <rFont val="MS P ゴシック"/>
            <family val="3"/>
            <charset val="128"/>
          </rPr>
          <t>自己資金が、マッチングファンド条件成立下限額以下の場合に表示されます。</t>
        </r>
        <r>
          <rPr>
            <sz val="9"/>
            <color indexed="81"/>
            <rFont val="MS P ゴシック"/>
            <family val="3"/>
            <charset val="128"/>
          </rPr>
          <t xml:space="preserve">
</t>
        </r>
      </text>
    </comment>
    <comment ref="V44" authorId="0" shapeId="0" xr:uid="{FA25E0B1-5FB1-4820-99C6-5947B4FCE7E4}">
      <text>
        <r>
          <rPr>
            <b/>
            <sz val="9"/>
            <color indexed="81"/>
            <rFont val="MS P ゴシック"/>
            <family val="3"/>
            <charset val="128"/>
          </rPr>
          <t>自己資金が、マッチングファンド条件成立下限額以下の場合に表示されます。</t>
        </r>
        <r>
          <rPr>
            <sz val="9"/>
            <color indexed="81"/>
            <rFont val="MS P ゴシック"/>
            <family val="3"/>
            <charset val="128"/>
          </rPr>
          <t xml:space="preserve">
</t>
        </r>
      </text>
    </comment>
    <comment ref="AC44" authorId="0" shapeId="0" xr:uid="{8FBA4FD8-E9F1-4C04-8331-D80B88321024}">
      <text>
        <r>
          <rPr>
            <b/>
            <sz val="9"/>
            <color indexed="81"/>
            <rFont val="MS P ゴシック"/>
            <family val="3"/>
            <charset val="128"/>
          </rPr>
          <t>自己資金が、マッチングファンド条件成立下限額以下の場合に表示されます。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9" authorId="0" shapeId="0" xr:uid="{FDA21B39-9927-4A4A-ABD7-BC5CD7EB0CCE}">
      <text>
        <r>
          <rPr>
            <sz val="9"/>
            <color indexed="81"/>
            <rFont val="MS P ゴシック"/>
            <family val="3"/>
            <charset val="128"/>
          </rPr>
          <t xml:space="preserve">※委託費限度額を越え、帳簿上、「自己資金」に仕訳が困難な額については、「自己負担額」に整理してください。
</t>
        </r>
      </text>
    </comment>
    <comment ref="U30" authorId="0" shapeId="0" xr:uid="{24EC0D77-EA4C-4925-8C71-F0260227DE8D}">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 xml:space="preserve">
表示された場合は間接経費を見直してください。</t>
        </r>
      </text>
    </comment>
    <comment ref="P32" authorId="0" shapeId="0" xr:uid="{B8A6BADA-E470-4AE1-AA88-86FF4D3BC094}">
      <text>
        <r>
          <rPr>
            <b/>
            <sz val="10"/>
            <color indexed="10"/>
            <rFont val="MS P ゴシック"/>
            <family val="3"/>
            <charset val="128"/>
          </rPr>
          <t>委託費集計表「研究管理運営機関設置の有無」で「有」とした場合のみ表示されます。</t>
        </r>
      </text>
    </comment>
    <comment ref="U33" authorId="0" shapeId="0" xr:uid="{1A8785E2-0355-4447-B0E2-C518D062E01D}">
      <text>
        <r>
          <rPr>
            <b/>
            <sz val="9"/>
            <color indexed="10"/>
            <rFont val="MS P ゴシック"/>
            <family val="3"/>
            <charset val="128"/>
          </rPr>
          <t>一般管理費の精算額が予算額を超えている場合、又は、一般管理費が直接経費の15％を超えている場合にメッセージ表示されます。</t>
        </r>
        <r>
          <rPr>
            <sz val="9"/>
            <color indexed="10"/>
            <rFont val="MS P ゴシック"/>
            <family val="3"/>
            <charset val="128"/>
          </rPr>
          <t xml:space="preserve">
</t>
        </r>
        <r>
          <rPr>
            <sz val="9"/>
            <color indexed="81"/>
            <rFont val="MS P ゴシック"/>
            <family val="3"/>
            <charset val="128"/>
          </rPr>
          <t xml:space="preserve">
表示された場合は委託費集計表の一般管理費を見直してください。
</t>
        </r>
      </text>
    </comment>
    <comment ref="AF44" authorId="0" shapeId="0" xr:uid="{ABB220CA-0F40-4C90-BD66-7C0206AD50B1}">
      <text>
        <r>
          <rPr>
            <sz val="9"/>
            <color indexed="81"/>
            <rFont val="MS P ゴシック"/>
            <family val="3"/>
            <charset val="128"/>
          </rPr>
          <t xml:space="preserve">自己資金が、マッチングファンド条件成立下限額以下の場合に表示されます。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EB522DD3-1BB8-4F2C-9392-108CA113F9AB}">
      <text>
        <r>
          <rPr>
            <b/>
            <sz val="14"/>
            <color indexed="10"/>
            <rFont val="MS P ゴシック"/>
            <family val="3"/>
            <charset val="128"/>
          </rPr>
          <t>※研究管理運営機関を設置した場合は「有」を選択してください。ただし、研究管理運営機関でない構成員は、選択する必要はありません。</t>
        </r>
      </text>
    </comment>
    <comment ref="A39" authorId="0" shapeId="0" xr:uid="{D2253EE9-96AB-4707-A78F-B1E0CA965805}">
      <text>
        <r>
          <rPr>
            <b/>
            <sz val="14"/>
            <color indexed="10"/>
            <rFont val="MS P ゴシック"/>
            <family val="3"/>
            <charset val="128"/>
          </rPr>
          <t>「管理運営機関設置の有無」で「有」とした場合のみ表示されます</t>
        </r>
      </text>
    </comment>
    <comment ref="A63" authorId="0" shapeId="0" xr:uid="{7DB2543C-A75D-4C63-B989-8C8E7AB06529}">
      <text>
        <r>
          <rPr>
            <b/>
            <sz val="14"/>
            <color indexed="10"/>
            <rFont val="MS P ゴシック"/>
            <family val="3"/>
            <charset val="128"/>
          </rPr>
          <t>「管理運営機関設置の有無」で「有」とした場合のみ表示されます。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5" authorId="0" shapeId="0" xr:uid="{DA5E8DCE-7DC3-480D-9913-C86C5DD3AAD1}">
      <text>
        <r>
          <rPr>
            <b/>
            <sz val="14"/>
            <color indexed="81"/>
            <rFont val="ＭＳ Ｐゴシック"/>
            <family val="3"/>
            <charset val="128"/>
          </rPr>
          <t>・（＋）の場合は、超過額を翌年に繰り越すことが可能。
・（－）の場合は、「０」又は「＋」になるまで、委託費に計上した経費を自己資金に計上し直す。</t>
        </r>
      </text>
    </comment>
  </commentList>
</comments>
</file>

<file path=xl/sharedStrings.xml><?xml version="1.0" encoding="utf-8"?>
<sst xmlns="http://schemas.openxmlformats.org/spreadsheetml/2006/main" count="1099" uniqueCount="343">
  <si>
    <t>購　入　金　額</t>
  </si>
  <si>
    <t>増</t>
  </si>
  <si>
    <t>減</t>
  </si>
  <si>
    <t>員数</t>
  </si>
  <si>
    <t>円</t>
  </si>
  <si>
    <t>比　較　増　減</t>
  </si>
  <si>
    <t>区　　　分</t>
    <phoneticPr fontId="4"/>
  </si>
  <si>
    <t>精 算 額</t>
    <phoneticPr fontId="4"/>
  </si>
  <si>
    <t>予 算 額</t>
    <phoneticPr fontId="4"/>
  </si>
  <si>
    <t>備　考</t>
    <phoneticPr fontId="4"/>
  </si>
  <si>
    <t>合　計</t>
    <rPh sb="0" eb="1">
      <t>ゴウ</t>
    </rPh>
    <rPh sb="2" eb="3">
      <t>ケイ</t>
    </rPh>
    <phoneticPr fontId="4"/>
  </si>
  <si>
    <t>（２）委託試験研究の開始及び完了の時期</t>
    <phoneticPr fontId="4"/>
  </si>
  <si>
    <t>比　較　増　減</t>
    <phoneticPr fontId="4"/>
  </si>
  <si>
    <t>委託試験研究実績報告書</t>
    <phoneticPr fontId="4"/>
  </si>
  <si>
    <t>１　事業の実施状況</t>
    <phoneticPr fontId="4"/>
  </si>
  <si>
    <t>計</t>
    <phoneticPr fontId="4"/>
  </si>
  <si>
    <t>生物系特定産業技術研究支援センター所長　殿</t>
    <phoneticPr fontId="4"/>
  </si>
  <si>
    <t>委託試験研究成果報告書のとおり　</t>
    <phoneticPr fontId="4"/>
  </si>
  <si>
    <t>（１）試験研究計画名</t>
    <rPh sb="7" eb="9">
      <t>ケイカク</t>
    </rPh>
    <phoneticPr fontId="4"/>
  </si>
  <si>
    <t>精　算　 額</t>
    <phoneticPr fontId="4"/>
  </si>
  <si>
    <t>予　算　額</t>
    <phoneticPr fontId="4"/>
  </si>
  <si>
    <t>試作品名</t>
    <rPh sb="0" eb="3">
      <t>シサクヒン</t>
    </rPh>
    <rPh sb="3" eb="4">
      <t>メイ</t>
    </rPh>
    <phoneticPr fontId="4"/>
  </si>
  <si>
    <t>構成</t>
    <rPh sb="0" eb="2">
      <t>コウセイ</t>
    </rPh>
    <phoneticPr fontId="4"/>
  </si>
  <si>
    <t>仕　様</t>
    <rPh sb="0" eb="1">
      <t>シ</t>
    </rPh>
    <rPh sb="2" eb="3">
      <t>サマ</t>
    </rPh>
    <phoneticPr fontId="4"/>
  </si>
  <si>
    <t>製造又は取得価格</t>
    <rPh sb="0" eb="2">
      <t>セイゾウ</t>
    </rPh>
    <rPh sb="2" eb="3">
      <t>マタ</t>
    </rPh>
    <rPh sb="4" eb="6">
      <t>シュトク</t>
    </rPh>
    <rPh sb="6" eb="8">
      <t>カカク</t>
    </rPh>
    <phoneticPr fontId="4"/>
  </si>
  <si>
    <t>所有権者
（試作品の所在地）</t>
    <rPh sb="0" eb="2">
      <t>ショユウ</t>
    </rPh>
    <rPh sb="2" eb="4">
      <t>ケンシャ</t>
    </rPh>
    <rPh sb="6" eb="9">
      <t>シサクヒン</t>
    </rPh>
    <rPh sb="10" eb="13">
      <t>ショザイチ</t>
    </rPh>
    <phoneticPr fontId="4"/>
  </si>
  <si>
    <t>資産計上した場合の年月</t>
    <rPh sb="0" eb="2">
      <t>シサン</t>
    </rPh>
    <rPh sb="2" eb="4">
      <t>ケイジョウ</t>
    </rPh>
    <rPh sb="6" eb="8">
      <t>バアイ</t>
    </rPh>
    <rPh sb="9" eb="11">
      <t>ネンゲツ</t>
    </rPh>
    <phoneticPr fontId="4"/>
  </si>
  <si>
    <t>備　考</t>
    <rPh sb="0" eb="1">
      <t>ソナエ</t>
    </rPh>
    <rPh sb="2" eb="3">
      <t>コウ</t>
    </rPh>
    <phoneticPr fontId="4"/>
  </si>
  <si>
    <t>（４）委託試験研究の成果</t>
    <phoneticPr fontId="4"/>
  </si>
  <si>
    <t>国立研究開発法人農業・食品産業技術総合研究機構</t>
    <rPh sb="0" eb="2">
      <t>コクリツ</t>
    </rPh>
    <rPh sb="2" eb="4">
      <t>ケンキュウ</t>
    </rPh>
    <rPh sb="4" eb="6">
      <t>カイハツ</t>
    </rPh>
    <rPh sb="11" eb="13">
      <t>ショクヒン</t>
    </rPh>
    <rPh sb="17" eb="19">
      <t>ソウゴウ</t>
    </rPh>
    <phoneticPr fontId="4"/>
  </si>
  <si>
    <t>収入の部</t>
    <rPh sb="0" eb="2">
      <t>シュウニュウ</t>
    </rPh>
    <rPh sb="3" eb="4">
      <t>ブ</t>
    </rPh>
    <phoneticPr fontId="4"/>
  </si>
  <si>
    <t>支出の部</t>
    <rPh sb="0" eb="2">
      <t>シシュツ</t>
    </rPh>
    <rPh sb="3" eb="4">
      <t>ブ</t>
    </rPh>
    <phoneticPr fontId="4"/>
  </si>
  <si>
    <t>４－１　委託費</t>
    <rPh sb="4" eb="7">
      <t>イタクヒ</t>
    </rPh>
    <phoneticPr fontId="4"/>
  </si>
  <si>
    <t>４－２　自己資金</t>
    <rPh sb="4" eb="6">
      <t>ジコ</t>
    </rPh>
    <rPh sb="6" eb="8">
      <t>シキン</t>
    </rPh>
    <phoneticPr fontId="4"/>
  </si>
  <si>
    <t>試験研究計画名：</t>
    <phoneticPr fontId="17"/>
  </si>
  <si>
    <t>コンソーシアム名：　</t>
    <rPh sb="7" eb="8">
      <t>メイ</t>
    </rPh>
    <phoneticPr fontId="17"/>
  </si>
  <si>
    <t>当該事業年度の実施期間：</t>
    <rPh sb="0" eb="2">
      <t>トウガイ</t>
    </rPh>
    <rPh sb="2" eb="4">
      <t>ジギョウ</t>
    </rPh>
    <rPh sb="4" eb="6">
      <t>ネンド</t>
    </rPh>
    <rPh sb="7" eb="9">
      <t>ジッシ</t>
    </rPh>
    <rPh sb="9" eb="11">
      <t>キカン</t>
    </rPh>
    <phoneticPr fontId="17"/>
  </si>
  <si>
    <t>合計</t>
    <rPh sb="0" eb="2">
      <t>ゴウケイ</t>
    </rPh>
    <phoneticPr fontId="17"/>
  </si>
  <si>
    <t>備考</t>
    <rPh sb="0" eb="2">
      <t>ビコウ</t>
    </rPh>
    <phoneticPr fontId="17"/>
  </si>
  <si>
    <t>委託費総額（A)</t>
    <rPh sb="0" eb="2">
      <t>イタク</t>
    </rPh>
    <rPh sb="2" eb="3">
      <t>ヒ</t>
    </rPh>
    <rPh sb="3" eb="5">
      <t>ソウガク</t>
    </rPh>
    <phoneticPr fontId="17"/>
  </si>
  <si>
    <t>～</t>
    <phoneticPr fontId="4"/>
  </si>
  <si>
    <t>２　収支精算</t>
    <rPh sb="2" eb="4">
      <t>シュウシ</t>
    </rPh>
    <rPh sb="4" eb="6">
      <t>セイサン</t>
    </rPh>
    <phoneticPr fontId="4"/>
  </si>
  <si>
    <t>３－１　委託費</t>
    <rPh sb="4" eb="7">
      <t>イタクヒ</t>
    </rPh>
    <phoneticPr fontId="4"/>
  </si>
  <si>
    <t>３－２　自己資金</t>
    <rPh sb="4" eb="6">
      <t>ジコ</t>
    </rPh>
    <rPh sb="6" eb="8">
      <t>シキン</t>
    </rPh>
    <phoneticPr fontId="4"/>
  </si>
  <si>
    <t>自己資金　過不足</t>
    <rPh sb="0" eb="2">
      <t>ジコ</t>
    </rPh>
    <rPh sb="2" eb="4">
      <t>シキン</t>
    </rPh>
    <rPh sb="5" eb="8">
      <t>カフソク</t>
    </rPh>
    <phoneticPr fontId="4"/>
  </si>
  <si>
    <t>３　物品購入実績</t>
    <rPh sb="2" eb="4">
      <t>ブッピン</t>
    </rPh>
    <rPh sb="4" eb="6">
      <t>コウニュウ</t>
    </rPh>
    <rPh sb="6" eb="8">
      <t>ジッセキ</t>
    </rPh>
    <phoneticPr fontId="4"/>
  </si>
  <si>
    <t>４　取得した試作品等</t>
    <rPh sb="2" eb="4">
      <t>シュトク</t>
    </rPh>
    <rPh sb="6" eb="9">
      <t>シサクヒン</t>
    </rPh>
    <rPh sb="9" eb="10">
      <t>トウ</t>
    </rPh>
    <phoneticPr fontId="4"/>
  </si>
  <si>
    <t>項　　　　目</t>
    <rPh sb="0" eb="1">
      <t>コウ</t>
    </rPh>
    <rPh sb="5" eb="6">
      <t>メ</t>
    </rPh>
    <phoneticPr fontId="4"/>
  </si>
  <si>
    <t>委託費</t>
    <rPh sb="0" eb="2">
      <t>イタク</t>
    </rPh>
    <rPh sb="2" eb="3">
      <t>ヒ</t>
    </rPh>
    <phoneticPr fontId="4"/>
  </si>
  <si>
    <t>自己資金</t>
    <rPh sb="0" eb="2">
      <t>ジコ</t>
    </rPh>
    <rPh sb="2" eb="4">
      <t>シキン</t>
    </rPh>
    <phoneticPr fontId="4"/>
  </si>
  <si>
    <t>自己資金
マッチングファンド条件
成立下限額</t>
    <rPh sb="0" eb="2">
      <t>ジコ</t>
    </rPh>
    <rPh sb="2" eb="4">
      <t>シキン</t>
    </rPh>
    <rPh sb="14" eb="16">
      <t>ジョウケン</t>
    </rPh>
    <rPh sb="17" eb="19">
      <t>セイリツ</t>
    </rPh>
    <rPh sb="19" eb="21">
      <t>カゲン</t>
    </rPh>
    <rPh sb="21" eb="22">
      <t>ガク</t>
    </rPh>
    <phoneticPr fontId="4"/>
  </si>
  <si>
    <t>金　　　額（円）</t>
    <rPh sb="0" eb="1">
      <t>キン</t>
    </rPh>
    <rPh sb="4" eb="5">
      <t>ガク</t>
    </rPh>
    <rPh sb="6" eb="7">
      <t>エン</t>
    </rPh>
    <phoneticPr fontId="4"/>
  </si>
  <si>
    <t>２－３　マッチングファンド条件成立状況</t>
    <rPh sb="13" eb="15">
      <t>ジョウケン</t>
    </rPh>
    <rPh sb="15" eb="17">
      <t>セイリツ</t>
    </rPh>
    <rPh sb="17" eb="19">
      <t>ジョウキョウ</t>
    </rPh>
    <phoneticPr fontId="4"/>
  </si>
  <si>
    <t>添付資料</t>
    <rPh sb="0" eb="2">
      <t>テンプ</t>
    </rPh>
    <rPh sb="2" eb="4">
      <t>シリョウ</t>
    </rPh>
    <phoneticPr fontId="4"/>
  </si>
  <si>
    <t>自己資金 前年度からの繰越額（D)</t>
    <phoneticPr fontId="4"/>
  </si>
  <si>
    <t>比　較　増　減</t>
    <phoneticPr fontId="4"/>
  </si>
  <si>
    <t>委託試験研究実績報告書</t>
    <phoneticPr fontId="4"/>
  </si>
  <si>
    <t>区　　　分</t>
    <phoneticPr fontId="4"/>
  </si>
  <si>
    <t>精　算　 額</t>
    <phoneticPr fontId="4"/>
  </si>
  <si>
    <t>予　算　額</t>
    <phoneticPr fontId="4"/>
  </si>
  <si>
    <t>生物系特定産業技術研究支援センター所長　殿</t>
    <phoneticPr fontId="4"/>
  </si>
  <si>
    <t>精 算 額</t>
    <phoneticPr fontId="4"/>
  </si>
  <si>
    <t>予 算 額</t>
    <phoneticPr fontId="4"/>
  </si>
  <si>
    <t>１　事業の実施状況</t>
    <phoneticPr fontId="4"/>
  </si>
  <si>
    <t>（２）委託試験研究の開始及び完了の時期</t>
    <phoneticPr fontId="4"/>
  </si>
  <si>
    <t>支出済額</t>
    <phoneticPr fontId="4"/>
  </si>
  <si>
    <t>A</t>
    <phoneticPr fontId="4"/>
  </si>
  <si>
    <t>前年度からの
繰越額</t>
    <phoneticPr fontId="4"/>
  </si>
  <si>
    <t>合計</t>
    <phoneticPr fontId="4"/>
  </si>
  <si>
    <t>Ｃ</t>
    <phoneticPr fontId="4"/>
  </si>
  <si>
    <t>Ｅ＝Ｃ－Ｄ</t>
    <phoneticPr fontId="4"/>
  </si>
  <si>
    <t>（４）委託試験研究の成果</t>
    <phoneticPr fontId="4"/>
  </si>
  <si>
    <t>委託試験研究成果報告書のとおり　</t>
    <phoneticPr fontId="4"/>
  </si>
  <si>
    <t>物品費計</t>
    <rPh sb="0" eb="2">
      <t>ブッピン</t>
    </rPh>
    <rPh sb="2" eb="3">
      <t>ヒ</t>
    </rPh>
    <rPh sb="3" eb="4">
      <t>ケイ</t>
    </rPh>
    <phoneticPr fontId="4"/>
  </si>
  <si>
    <t>人件費・謝金計</t>
    <rPh sb="0" eb="3">
      <t>ジンケンヒ</t>
    </rPh>
    <rPh sb="4" eb="6">
      <t>シャキン</t>
    </rPh>
    <rPh sb="6" eb="7">
      <t>ケイ</t>
    </rPh>
    <phoneticPr fontId="4"/>
  </si>
  <si>
    <t>その他（諸経費）</t>
    <rPh sb="2" eb="3">
      <t>タ</t>
    </rPh>
    <rPh sb="4" eb="7">
      <t>ショケイヒ</t>
    </rPh>
    <phoneticPr fontId="4"/>
  </si>
  <si>
    <t>直接経費計</t>
    <rPh sb="0" eb="2">
      <t>チョクセツ</t>
    </rPh>
    <rPh sb="2" eb="4">
      <t>ケイヒ</t>
    </rPh>
    <rPh sb="4" eb="5">
      <t>ケイ</t>
    </rPh>
    <phoneticPr fontId="4"/>
  </si>
  <si>
    <t>一般管理費</t>
    <rPh sb="0" eb="2">
      <t>イッパン</t>
    </rPh>
    <rPh sb="2" eb="5">
      <t>カンリヒ</t>
    </rPh>
    <phoneticPr fontId="4"/>
  </si>
  <si>
    <t>直接経費　</t>
    <phoneticPr fontId="4"/>
  </si>
  <si>
    <t>　物品費</t>
    <rPh sb="1" eb="3">
      <t>ブッピン</t>
    </rPh>
    <rPh sb="3" eb="4">
      <t>ヒ</t>
    </rPh>
    <phoneticPr fontId="4"/>
  </si>
  <si>
    <t>　人件費・謝金</t>
    <rPh sb="1" eb="4">
      <t>ジンケンヒ</t>
    </rPh>
    <rPh sb="5" eb="7">
      <t>シャキン</t>
    </rPh>
    <phoneticPr fontId="4"/>
  </si>
  <si>
    <t>　旅費</t>
    <rPh sb="1" eb="3">
      <t>リョヒ</t>
    </rPh>
    <phoneticPr fontId="4"/>
  </si>
  <si>
    <t>　その他</t>
    <rPh sb="3" eb="4">
      <t>タ</t>
    </rPh>
    <phoneticPr fontId="4"/>
  </si>
  <si>
    <t>間接経費</t>
    <rPh sb="0" eb="2">
      <t>カンセツ</t>
    </rPh>
    <rPh sb="2" eb="4">
      <t>ケイヒ</t>
    </rPh>
    <phoneticPr fontId="4"/>
  </si>
  <si>
    <t>その他</t>
    <rPh sb="2" eb="3">
      <t>タ</t>
    </rPh>
    <phoneticPr fontId="4"/>
  </si>
  <si>
    <t>　　設備備品の償却費</t>
    <rPh sb="2" eb="4">
      <t>セツビ</t>
    </rPh>
    <rPh sb="4" eb="6">
      <t>ビヒン</t>
    </rPh>
    <rPh sb="7" eb="9">
      <t>ショウキャク</t>
    </rPh>
    <rPh sb="9" eb="10">
      <t>ヒ</t>
    </rPh>
    <phoneticPr fontId="4"/>
  </si>
  <si>
    <t>　　試験研究用消耗品</t>
    <rPh sb="2" eb="4">
      <t>シケン</t>
    </rPh>
    <rPh sb="4" eb="7">
      <t>ケンキュウヨウ</t>
    </rPh>
    <rPh sb="7" eb="9">
      <t>ショウモウ</t>
    </rPh>
    <rPh sb="9" eb="10">
      <t>ヒン</t>
    </rPh>
    <phoneticPr fontId="4"/>
  </si>
  <si>
    <t>　   物品費</t>
    <rPh sb="4" eb="6">
      <t>ブッピン</t>
    </rPh>
    <rPh sb="6" eb="7">
      <t>ヒ</t>
    </rPh>
    <phoneticPr fontId="4"/>
  </si>
  <si>
    <t>　  人件費・謝金</t>
    <rPh sb="3" eb="6">
      <t>ジンケンヒ</t>
    </rPh>
    <rPh sb="7" eb="9">
      <t>シャキン</t>
    </rPh>
    <phoneticPr fontId="4"/>
  </si>
  <si>
    <t>　  旅費</t>
    <rPh sb="3" eb="5">
      <t>リョヒ</t>
    </rPh>
    <phoneticPr fontId="4"/>
  </si>
  <si>
    <t>　  その他</t>
    <rPh sb="5" eb="6">
      <t>タ</t>
    </rPh>
    <phoneticPr fontId="4"/>
  </si>
  <si>
    <t>円</t>
    <phoneticPr fontId="4"/>
  </si>
  <si>
    <t>Ｄ＝A／２</t>
    <phoneticPr fontId="4"/>
  </si>
  <si>
    <t>自己負担額</t>
    <rPh sb="0" eb="2">
      <t>ジコ</t>
    </rPh>
    <rPh sb="2" eb="5">
      <t>フタンガク</t>
    </rPh>
    <phoneticPr fontId="4"/>
  </si>
  <si>
    <t>精算額</t>
    <rPh sb="0" eb="3">
      <t>セイサンガク</t>
    </rPh>
    <phoneticPr fontId="4"/>
  </si>
  <si>
    <t>予算額</t>
    <rPh sb="0" eb="3">
      <t>ヨサンガク</t>
    </rPh>
    <phoneticPr fontId="4"/>
  </si>
  <si>
    <t>物品費</t>
    <rPh sb="0" eb="2">
      <t>ブッピン</t>
    </rPh>
    <rPh sb="2" eb="3">
      <t>ヒ</t>
    </rPh>
    <phoneticPr fontId="4"/>
  </si>
  <si>
    <t>人件費・謝金</t>
    <rPh sb="0" eb="3">
      <t>ジンケンヒ</t>
    </rPh>
    <rPh sb="4" eb="6">
      <t>シャキン</t>
    </rPh>
    <phoneticPr fontId="4"/>
  </si>
  <si>
    <t>自己負担額</t>
    <rPh sb="0" eb="2">
      <t>ジコ</t>
    </rPh>
    <rPh sb="2" eb="4">
      <t>フタン</t>
    </rPh>
    <rPh sb="4" eb="5">
      <t>ガク</t>
    </rPh>
    <phoneticPr fontId="4"/>
  </si>
  <si>
    <t>委託費</t>
    <rPh sb="0" eb="2">
      <t>イタク</t>
    </rPh>
    <rPh sb="2" eb="3">
      <t>ヒ</t>
    </rPh>
    <phoneticPr fontId="4"/>
  </si>
  <si>
    <t>差額（E)　　　　　　　E=B+D-C</t>
    <rPh sb="0" eb="2">
      <t>サガク</t>
    </rPh>
    <phoneticPr fontId="17"/>
  </si>
  <si>
    <t>うち消費税等相当額</t>
    <rPh sb="2" eb="5">
      <t>ショウヒゼイ</t>
    </rPh>
    <rPh sb="5" eb="6">
      <t>トウ</t>
    </rPh>
    <rPh sb="6" eb="8">
      <t>ソウトウ</t>
    </rPh>
    <rPh sb="8" eb="9">
      <t>ガク</t>
    </rPh>
    <phoneticPr fontId="4"/>
  </si>
  <si>
    <t>円</t>
    <rPh sb="0" eb="1">
      <t>エン</t>
    </rPh>
    <phoneticPr fontId="4"/>
  </si>
  <si>
    <t>直接経費の30％以内</t>
    <rPh sb="0" eb="2">
      <t>チョクセツ</t>
    </rPh>
    <rPh sb="2" eb="4">
      <t>ケイヒ</t>
    </rPh>
    <rPh sb="8" eb="10">
      <t>イナイ</t>
    </rPh>
    <phoneticPr fontId="4"/>
  </si>
  <si>
    <t>その他　</t>
    <rPh sb="2" eb="3">
      <t>タ</t>
    </rPh>
    <phoneticPr fontId="4"/>
  </si>
  <si>
    <t>旅費計</t>
    <rPh sb="0" eb="2">
      <t>リョヒ</t>
    </rPh>
    <rPh sb="2" eb="3">
      <t>ケイ</t>
    </rPh>
    <phoneticPr fontId="4"/>
  </si>
  <si>
    <t>その他計</t>
    <rPh sb="2" eb="3">
      <t>タ</t>
    </rPh>
    <rPh sb="3" eb="4">
      <t>ケイ</t>
    </rPh>
    <phoneticPr fontId="4"/>
  </si>
  <si>
    <t>自己資金
マッチング条件成立下限額（C)　
　　Aｘ１／２</t>
    <rPh sb="0" eb="2">
      <t>ジコ</t>
    </rPh>
    <rPh sb="2" eb="4">
      <t>シキン</t>
    </rPh>
    <rPh sb="10" eb="12">
      <t>ジョウケン</t>
    </rPh>
    <rPh sb="12" eb="14">
      <t>セイリツ</t>
    </rPh>
    <rPh sb="14" eb="16">
      <t>カゲン</t>
    </rPh>
    <rPh sb="16" eb="17">
      <t>ガク</t>
    </rPh>
    <phoneticPr fontId="17"/>
  </si>
  <si>
    <t>費目、細目/構成員名</t>
  </si>
  <si>
    <t>（マッチングファンド対象構成員入力欄）</t>
    <rPh sb="15" eb="17">
      <t>ニュウリョク</t>
    </rPh>
    <rPh sb="17" eb="18">
      <t>ラン</t>
    </rPh>
    <phoneticPr fontId="4"/>
  </si>
  <si>
    <t>（マッチングファンド対象外構成員入力欄）</t>
    <rPh sb="12" eb="13">
      <t>ガイ</t>
    </rPh>
    <rPh sb="16" eb="18">
      <t>ニュウリョク</t>
    </rPh>
    <rPh sb="18" eb="19">
      <t>ラン</t>
    </rPh>
    <phoneticPr fontId="4"/>
  </si>
  <si>
    <t>研究管理運営機関の直接経費15％以内</t>
  </si>
  <si>
    <t>ＤＮＡシーケンサー</t>
  </si>
  <si>
    <t>○○社製</t>
  </si>
  <si>
    <t>１式</t>
    <rPh sb="1" eb="2">
      <t>シキ</t>
    </rPh>
    <phoneticPr fontId="3"/>
  </si>
  <si>
    <t>○○大学</t>
    <rPh sb="2" eb="4">
      <t>ダイガク</t>
    </rPh>
    <phoneticPr fontId="3"/>
  </si>
  <si>
    <t>型式等</t>
  </si>
  <si>
    <t>△△△△△△</t>
  </si>
  <si>
    <t>△△△－△△△△</t>
  </si>
  <si>
    <t>○○○システム</t>
  </si>
  <si>
    <t>○○○○</t>
  </si>
  <si>
    <t>ベース車体</t>
    <rPh sb="3" eb="5">
      <t>シャタイ</t>
    </rPh>
    <phoneticPr fontId="3"/>
  </si>
  <si>
    <t>A社製 ABC-123</t>
    <rPh sb="1" eb="3">
      <t>シャセイ</t>
    </rPh>
    <phoneticPr fontId="3"/>
  </si>
  <si>
    <t>未計上</t>
    <rPh sb="0" eb="3">
      <t>ミケイジョウ</t>
    </rPh>
    <phoneticPr fontId="3"/>
  </si>
  <si>
    <t>未計上</t>
    <rPh sb="0" eb="3">
      <t>ミケイジョウ</t>
    </rPh>
    <phoneticPr fontId="4"/>
  </si>
  <si>
    <t>○年度に</t>
    <rPh sb="1" eb="3">
      <t>ネンド</t>
    </rPh>
    <phoneticPr fontId="3"/>
  </si>
  <si>
    <t>○年度に</t>
    <rPh sb="1" eb="3">
      <t>ネンド</t>
    </rPh>
    <phoneticPr fontId="4"/>
  </si>
  <si>
    <t>資産計上予定</t>
  </si>
  <si>
    <t>○○装置</t>
    <rPh sb="2" eb="4">
      <t>ソウチ</t>
    </rPh>
    <phoneticPr fontId="4"/>
  </si>
  <si>
    <t>C社製 G-012</t>
    <rPh sb="1" eb="2">
      <t>シャ</t>
    </rPh>
    <rPh sb="2" eb="3">
      <t>セイ</t>
    </rPh>
    <phoneticPr fontId="4"/>
  </si>
  <si>
    <t>C社製 G-345</t>
    <rPh sb="1" eb="3">
      <t>シャセイ</t>
    </rPh>
    <phoneticPr fontId="4"/>
  </si>
  <si>
    <t>（非課税､不課税及び免税取引に係る消費税等）</t>
    <rPh sb="1" eb="4">
      <t>ヒカゼイ</t>
    </rPh>
    <rPh sb="5" eb="8">
      <t>フカゼイ</t>
    </rPh>
    <rPh sb="8" eb="9">
      <t>オヨ</t>
    </rPh>
    <rPh sb="10" eb="14">
      <t>メンゼイトリヒキ</t>
    </rPh>
    <rPh sb="15" eb="16">
      <t>カカ</t>
    </rPh>
    <rPh sb="17" eb="20">
      <t>ショウヒゼイ</t>
    </rPh>
    <rPh sb="20" eb="21">
      <t>トウ</t>
    </rPh>
    <phoneticPr fontId="4"/>
  </si>
  <si>
    <t>委託費</t>
    <phoneticPr fontId="4"/>
  </si>
  <si>
    <t>２－１　委託費</t>
    <rPh sb="4" eb="6">
      <t>イタク</t>
    </rPh>
    <rPh sb="6" eb="7">
      <t>ヒ</t>
    </rPh>
    <phoneticPr fontId="4"/>
  </si>
  <si>
    <t>２－１－1　委託費</t>
    <rPh sb="6" eb="8">
      <t>イタク</t>
    </rPh>
    <rPh sb="8" eb="9">
      <t>ヒ</t>
    </rPh>
    <phoneticPr fontId="4"/>
  </si>
  <si>
    <t>２－２　自己資金</t>
    <rPh sb="4" eb="6">
      <t>ジコ</t>
    </rPh>
    <rPh sb="6" eb="8">
      <t>シキン</t>
    </rPh>
    <phoneticPr fontId="4"/>
  </si>
  <si>
    <t>人件費（賃金）</t>
    <rPh sb="0" eb="3">
      <t>ジンケンヒ</t>
    </rPh>
    <rPh sb="4" eb="6">
      <t>チンギン</t>
    </rPh>
    <phoneticPr fontId="4"/>
  </si>
  <si>
    <t>謝金</t>
    <rPh sb="0" eb="2">
      <t>シャキン</t>
    </rPh>
    <phoneticPr fontId="4"/>
  </si>
  <si>
    <t>設備備品費</t>
    <rPh sb="0" eb="2">
      <t>セツビ</t>
    </rPh>
    <rPh sb="2" eb="5">
      <t>ビヒンヒ</t>
    </rPh>
    <phoneticPr fontId="4"/>
  </si>
  <si>
    <t>消耗品費</t>
    <rPh sb="0" eb="3">
      <t>ショウモウヒン</t>
    </rPh>
    <rPh sb="3" eb="4">
      <t>ヒ</t>
    </rPh>
    <phoneticPr fontId="4"/>
  </si>
  <si>
    <t>旅費</t>
    <rPh sb="0" eb="2">
      <t>リョヒ</t>
    </rPh>
    <phoneticPr fontId="4"/>
  </si>
  <si>
    <t>設備備品の償却費</t>
    <rPh sb="0" eb="2">
      <t>セツビ</t>
    </rPh>
    <rPh sb="2" eb="4">
      <t>ビヒン</t>
    </rPh>
    <rPh sb="5" eb="7">
      <t>ショウキャク</t>
    </rPh>
    <rPh sb="7" eb="8">
      <t>ヒ</t>
    </rPh>
    <phoneticPr fontId="4"/>
  </si>
  <si>
    <t>試験研究用消耗品</t>
    <rPh sb="0" eb="2">
      <t>シケン</t>
    </rPh>
    <rPh sb="2" eb="5">
      <t>ケンキュウヨウ</t>
    </rPh>
    <rPh sb="5" eb="7">
      <t>ショウモウ</t>
    </rPh>
    <rPh sb="7" eb="8">
      <t>ヒン</t>
    </rPh>
    <phoneticPr fontId="4"/>
  </si>
  <si>
    <t>リース期間</t>
    <rPh sb="3" eb="5">
      <t>キカン</t>
    </rPh>
    <phoneticPr fontId="3"/>
  </si>
  <si>
    <t>△△社製</t>
    <rPh sb="2" eb="4">
      <t>シャセイ</t>
    </rPh>
    <phoneticPr fontId="3"/>
  </si>
  <si>
    <t>２台</t>
    <rPh sb="1" eb="2">
      <t>ダイ</t>
    </rPh>
    <phoneticPr fontId="3"/>
  </si>
  <si>
    <t>△△株式会社</t>
    <rPh sb="2" eb="4">
      <t>カブシキ</t>
    </rPh>
    <rPh sb="4" eb="6">
      <t>カイシャ</t>
    </rPh>
    <phoneticPr fontId="3"/>
  </si>
  <si>
    <t>△△△－△△△△</t>
    <phoneticPr fontId="4"/>
  </si>
  <si>
    <t>リース期間</t>
    <rPh sb="3" eb="5">
      <t>キカン</t>
    </rPh>
    <phoneticPr fontId="4"/>
  </si>
  <si>
    <t>リース期間総額</t>
    <rPh sb="3" eb="5">
      <t>キカン</t>
    </rPh>
    <rPh sb="5" eb="7">
      <t>ソウガク</t>
    </rPh>
    <phoneticPr fontId="4"/>
  </si>
  <si>
    <t>リース月額（単価）</t>
    <rPh sb="3" eb="5">
      <t>ゲツガク</t>
    </rPh>
    <rPh sb="6" eb="8">
      <t>タンカ</t>
    </rPh>
    <phoneticPr fontId="4"/>
  </si>
  <si>
    <t>購入</t>
    <rPh sb="0" eb="2">
      <t>コウニュウ</t>
    </rPh>
    <phoneticPr fontId="3"/>
  </si>
  <si>
    <t>××××</t>
    <phoneticPr fontId="4"/>
  </si>
  <si>
    <t>合  計</t>
    <rPh sb="0" eb="1">
      <t>ゴウ</t>
    </rPh>
    <rPh sb="3" eb="4">
      <t>ケイ</t>
    </rPh>
    <phoneticPr fontId="17"/>
  </si>
  <si>
    <t>備  考</t>
    <rPh sb="0" eb="1">
      <t>ビ</t>
    </rPh>
    <rPh sb="3" eb="4">
      <t>コウ</t>
    </rPh>
    <phoneticPr fontId="17"/>
  </si>
  <si>
    <t>精算額合計（A）</t>
    <rPh sb="0" eb="3">
      <t>セイサンガク</t>
    </rPh>
    <rPh sb="3" eb="5">
      <t>ゴウケイ</t>
    </rPh>
    <phoneticPr fontId="4"/>
  </si>
  <si>
    <t>予算額合計（A）</t>
    <rPh sb="0" eb="3">
      <t>ヨサンガク</t>
    </rPh>
    <rPh sb="3" eb="5">
      <t>ゴウケイ</t>
    </rPh>
    <phoneticPr fontId="4"/>
  </si>
  <si>
    <t>直接経費の30％を超えています。</t>
    <rPh sb="9" eb="10">
      <t>コ</t>
    </rPh>
    <phoneticPr fontId="4"/>
  </si>
  <si>
    <t>ﾌｧｲﾅﾝｽﾘｰｽ48ヶ月分</t>
    <phoneticPr fontId="4"/>
  </si>
  <si>
    <t>平成30年４月１日～</t>
    <rPh sb="0" eb="2">
      <t>ヘイセイ</t>
    </rPh>
    <rPh sb="4" eb="5">
      <t>ネン</t>
    </rPh>
    <rPh sb="6" eb="7">
      <t>ツキ</t>
    </rPh>
    <rPh sb="8" eb="9">
      <t>ヒ</t>
    </rPh>
    <phoneticPr fontId="4"/>
  </si>
  <si>
    <t>平成30年４月１日～</t>
    <rPh sb="0" eb="2">
      <t>ヘイセイ</t>
    </rPh>
    <rPh sb="4" eb="5">
      <t>ネン</t>
    </rPh>
    <rPh sb="6" eb="7">
      <t>ツキ</t>
    </rPh>
    <rPh sb="8" eb="9">
      <t>ヒ</t>
    </rPh>
    <phoneticPr fontId="3"/>
  </si>
  <si>
    <t>精算額合計（B）</t>
    <rPh sb="0" eb="3">
      <t>セイサンガク</t>
    </rPh>
    <rPh sb="3" eb="5">
      <t>ゴウケイ</t>
    </rPh>
    <phoneticPr fontId="4"/>
  </si>
  <si>
    <t>予算額合計（B）</t>
    <rPh sb="0" eb="2">
      <t>ヨサン</t>
    </rPh>
    <rPh sb="2" eb="3">
      <t>ガク</t>
    </rPh>
    <rPh sb="3" eb="5">
      <t>ゴウケイ</t>
    </rPh>
    <phoneticPr fontId="4"/>
  </si>
  <si>
    <t>（イノベーション創出強化研究推進事業）</t>
    <rPh sb="8" eb="10">
      <t>ソウシュツ</t>
    </rPh>
    <rPh sb="10" eb="12">
      <t>キョウカ</t>
    </rPh>
    <rPh sb="12" eb="14">
      <t>ケンキュウ</t>
    </rPh>
    <rPh sb="14" eb="16">
      <t>スイシン</t>
    </rPh>
    <rPh sb="16" eb="18">
      <t>ジギョウ</t>
    </rPh>
    <phoneticPr fontId="4"/>
  </si>
  <si>
    <t>所有権者
（所在地）</t>
    <rPh sb="0" eb="2">
      <t>ショユウ</t>
    </rPh>
    <rPh sb="2" eb="3">
      <t>ケン</t>
    </rPh>
    <rPh sb="3" eb="4">
      <t>シャ</t>
    </rPh>
    <rPh sb="6" eb="9">
      <t>ショザイチ</t>
    </rPh>
    <phoneticPr fontId="4"/>
  </si>
  <si>
    <r>
      <t xml:space="preserve">耐用年数
</t>
    </r>
    <r>
      <rPr>
        <sz val="8"/>
        <color indexed="8"/>
        <rFont val="ＭＳ Ｐゴシック"/>
        <family val="3"/>
        <charset val="128"/>
      </rPr>
      <t>（処分制限年月日）</t>
    </r>
    <rPh sb="0" eb="2">
      <t>タイヨウ</t>
    </rPh>
    <rPh sb="2" eb="4">
      <t>ネンスウ</t>
    </rPh>
    <rPh sb="6" eb="8">
      <t>ショブン</t>
    </rPh>
    <rPh sb="8" eb="10">
      <t>セイゲン</t>
    </rPh>
    <rPh sb="10" eb="13">
      <t>ネンガッピ</t>
    </rPh>
    <phoneticPr fontId="4"/>
  </si>
  <si>
    <t>事業終了後の
継続使用の
有無</t>
    <rPh sb="0" eb="2">
      <t>ジギョウシュ</t>
    </rPh>
    <rPh sb="2" eb="4">
      <t>シュウリョウ</t>
    </rPh>
    <rPh sb="4" eb="5">
      <t>ゴ</t>
    </rPh>
    <rPh sb="7" eb="9">
      <t>ケイゾク</t>
    </rPh>
    <rPh sb="9" eb="11">
      <t>シヨウ</t>
    </rPh>
    <rPh sb="13" eb="15">
      <t>ウム</t>
    </rPh>
    <phoneticPr fontId="4"/>
  </si>
  <si>
    <t>品　　名</t>
    <rPh sb="3" eb="4">
      <t>メイ</t>
    </rPh>
    <phoneticPr fontId="4"/>
  </si>
  <si>
    <t>規　格</t>
  </si>
  <si>
    <t>単　価</t>
    <phoneticPr fontId="4"/>
  </si>
  <si>
    <t>金　額</t>
    <phoneticPr fontId="4"/>
  </si>
  <si>
    <t>備　考</t>
  </si>
  <si>
    <t>（記載要領）</t>
    <phoneticPr fontId="4"/>
  </si>
  <si>
    <t>・ 購入の場合は、備考欄に取得年月日を記載すること。</t>
    <phoneticPr fontId="4"/>
  </si>
  <si>
    <t>　設備備品費</t>
    <rPh sb="1" eb="3">
      <t>セツビ</t>
    </rPh>
    <rPh sb="3" eb="6">
      <t>ビヒンヒ</t>
    </rPh>
    <phoneticPr fontId="4"/>
  </si>
  <si>
    <t>　消耗品費</t>
    <rPh sb="1" eb="4">
      <t>ショウモウヒン</t>
    </rPh>
    <rPh sb="4" eb="5">
      <t>ヒ</t>
    </rPh>
    <phoneticPr fontId="4"/>
  </si>
  <si>
    <t>　人件費（賃金）</t>
    <rPh sb="1" eb="4">
      <t>ジンケンヒ</t>
    </rPh>
    <rPh sb="5" eb="7">
      <t>チンギン</t>
    </rPh>
    <phoneticPr fontId="4"/>
  </si>
  <si>
    <t>　謝金</t>
    <rPh sb="1" eb="3">
      <t>シャキン</t>
    </rPh>
    <phoneticPr fontId="4"/>
  </si>
  <si>
    <t>　印刷製本費</t>
    <rPh sb="1" eb="3">
      <t>インサツ</t>
    </rPh>
    <rPh sb="3" eb="5">
      <t>セイホン</t>
    </rPh>
    <rPh sb="5" eb="6">
      <t>ヒ</t>
    </rPh>
    <phoneticPr fontId="4"/>
  </si>
  <si>
    <t>　会議費</t>
    <rPh sb="1" eb="4">
      <t>カイギヒ</t>
    </rPh>
    <phoneticPr fontId="4"/>
  </si>
  <si>
    <t>　通信運搬費</t>
    <rPh sb="1" eb="3">
      <t>ツウシン</t>
    </rPh>
    <rPh sb="3" eb="5">
      <t>ウンパン</t>
    </rPh>
    <rPh sb="5" eb="6">
      <t>ヒ</t>
    </rPh>
    <phoneticPr fontId="4"/>
  </si>
  <si>
    <t>　光熱水料</t>
    <rPh sb="1" eb="5">
      <t>コウネツスイリョウ</t>
    </rPh>
    <phoneticPr fontId="4"/>
  </si>
  <si>
    <t>　その他（諸経費）</t>
    <rPh sb="3" eb="4">
      <t>タ</t>
    </rPh>
    <rPh sb="5" eb="8">
      <t>ショケイヒ</t>
    </rPh>
    <phoneticPr fontId="4"/>
  </si>
  <si>
    <t>　国内旅費</t>
    <rPh sb="1" eb="3">
      <t>コクナイ</t>
    </rPh>
    <rPh sb="3" eb="5">
      <t>リョヒ</t>
    </rPh>
    <phoneticPr fontId="4"/>
  </si>
  <si>
    <t>　外国旅費</t>
    <rPh sb="1" eb="3">
      <t>ガイコク</t>
    </rPh>
    <rPh sb="3" eb="5">
      <t>リョヒ</t>
    </rPh>
    <phoneticPr fontId="4"/>
  </si>
  <si>
    <t>　（依頼出張）国内・外国旅費</t>
    <rPh sb="2" eb="4">
      <t>イライ</t>
    </rPh>
    <rPh sb="4" eb="6">
      <t>シュッチョウ</t>
    </rPh>
    <rPh sb="7" eb="9">
      <t>コクナイ</t>
    </rPh>
    <rPh sb="10" eb="12">
      <t>ガイコク</t>
    </rPh>
    <rPh sb="12" eb="14">
      <t>リョヒ</t>
    </rPh>
    <phoneticPr fontId="17"/>
  </si>
  <si>
    <t>国内旅費</t>
    <rPh sb="0" eb="2">
      <t>コクナイ</t>
    </rPh>
    <rPh sb="2" eb="4">
      <t>リョヒ</t>
    </rPh>
    <phoneticPr fontId="4"/>
  </si>
  <si>
    <t>外国旅費</t>
    <rPh sb="0" eb="2">
      <t>ガイコク</t>
    </rPh>
    <rPh sb="2" eb="4">
      <t>リョヒ</t>
    </rPh>
    <phoneticPr fontId="4"/>
  </si>
  <si>
    <t>（依頼出張）国内・外国旅費</t>
    <rPh sb="6" eb="8">
      <t>コクナイ</t>
    </rPh>
    <rPh sb="9" eb="11">
      <t>ガイコク</t>
    </rPh>
    <rPh sb="11" eb="13">
      <t>リョヒ</t>
    </rPh>
    <phoneticPr fontId="17"/>
  </si>
  <si>
    <t>令和○○年度　委託費集計表　</t>
    <rPh sb="0" eb="2">
      <t>レイワ</t>
    </rPh>
    <rPh sb="4" eb="6">
      <t>ネンド</t>
    </rPh>
    <rPh sb="7" eb="10">
      <t>イタクヒ</t>
    </rPh>
    <rPh sb="10" eb="13">
      <t>シュウケイヒョウ</t>
    </rPh>
    <phoneticPr fontId="17"/>
  </si>
  <si>
    <t>○○○○株式会社</t>
    <rPh sb="4" eb="8">
      <t>カブシキガイシャ</t>
    </rPh>
    <phoneticPr fontId="4"/>
  </si>
  <si>
    <t>　消費税等相当額</t>
    <phoneticPr fontId="4"/>
  </si>
  <si>
    <t>５年</t>
    <rPh sb="1" eb="2">
      <t>ネン</t>
    </rPh>
    <phoneticPr fontId="4"/>
  </si>
  <si>
    <t>有</t>
    <rPh sb="0" eb="1">
      <t>ユウ</t>
    </rPh>
    <phoneticPr fontId="4"/>
  </si>
  <si>
    <t>（〇県〇市〇町〇〇番地）</t>
    <phoneticPr fontId="4"/>
  </si>
  <si>
    <t>（R7.3.31）</t>
    <phoneticPr fontId="4"/>
  </si>
  <si>
    <t>（H31.4.30 購入）</t>
    <rPh sb="10" eb="12">
      <t>コウニュウ</t>
    </rPh>
    <phoneticPr fontId="3"/>
  </si>
  <si>
    <t>４年</t>
    <rPh sb="1" eb="2">
      <t>ネン</t>
    </rPh>
    <phoneticPr fontId="4"/>
  </si>
  <si>
    <t>（　　―　　）</t>
    <phoneticPr fontId="4"/>
  </si>
  <si>
    <t>△△社製</t>
    <rPh sb="2" eb="4">
      <t>シャセイ</t>
    </rPh>
    <phoneticPr fontId="1"/>
  </si>
  <si>
    <t>２台</t>
    <rPh sb="1" eb="2">
      <t>ダイ</t>
    </rPh>
    <phoneticPr fontId="1"/>
  </si>
  <si>
    <t>△△株式会社</t>
    <rPh sb="2" eb="4">
      <t>カブシキ</t>
    </rPh>
    <rPh sb="4" eb="6">
      <t>カイシャ</t>
    </rPh>
    <phoneticPr fontId="1"/>
  </si>
  <si>
    <t>（R6.3.31）</t>
    <phoneticPr fontId="4"/>
  </si>
  <si>
    <t>（R1.5.15購入）</t>
    <rPh sb="8" eb="10">
      <t>コウニュウ</t>
    </rPh>
    <phoneticPr fontId="3"/>
  </si>
  <si>
    <t>××社製</t>
    <rPh sb="2" eb="4">
      <t>シャセイ</t>
    </rPh>
    <phoneticPr fontId="1"/>
  </si>
  <si>
    <t>××株式会社</t>
    <rPh sb="2" eb="4">
      <t>カブシキ</t>
    </rPh>
    <rPh sb="4" eb="6">
      <t>カイシャ</t>
    </rPh>
    <phoneticPr fontId="1"/>
  </si>
  <si>
    <t>○○○－△△△△</t>
    <phoneticPr fontId="4"/>
  </si>
  <si>
    <t>（〇県〇市〇町〇〇番地）</t>
  </si>
  <si>
    <t>株　○○</t>
    <rPh sb="0" eb="1">
      <t>カブ</t>
    </rPh>
    <phoneticPr fontId="4"/>
  </si>
  <si>
    <t>自己資金が成立下限額以下です。不足分を自己資金に追加してください。</t>
    <phoneticPr fontId="4"/>
  </si>
  <si>
    <t>（記載要領）</t>
  </si>
  <si>
    <t>・試作品等が複数の部分により構成される場合には、その部分を試作品等の内訳として記載すること。</t>
  </si>
  <si>
    <t>・「製造又は取得価格」欄は、当該試作品等の直接材料費の額を記載すること。</t>
  </si>
  <si>
    <t>・「資産計上した場合の年月」欄は、各年度中に資産計上した場合に記載すること。</t>
  </si>
  <si>
    <t>・「備考」欄には、委託先において、事業終了までに試作品等を完成品として資産計上する予定
    がある場合に、その旨を記載すること。</t>
  </si>
  <si>
    <t>←※　試験研究委託契約書第３条に記載されている委託期間を記載してください。</t>
    <rPh sb="3" eb="5">
      <t>シケン</t>
    </rPh>
    <rPh sb="5" eb="7">
      <t>ケンキュウ</t>
    </rPh>
    <rPh sb="7" eb="9">
      <t>イタク</t>
    </rPh>
    <rPh sb="9" eb="12">
      <t>ケイヤクショ</t>
    </rPh>
    <rPh sb="12" eb="13">
      <t>ダイ</t>
    </rPh>
    <rPh sb="14" eb="15">
      <t>ジョウ</t>
    </rPh>
    <rPh sb="16" eb="18">
      <t>キサイ</t>
    </rPh>
    <rPh sb="23" eb="25">
      <t>イタク</t>
    </rPh>
    <rPh sb="25" eb="27">
      <t>キカン</t>
    </rPh>
    <phoneticPr fontId="4"/>
  </si>
  <si>
    <t>～</t>
    <phoneticPr fontId="4"/>
  </si>
  <si>
    <t>（コンソーシアム名）</t>
    <phoneticPr fontId="4"/>
  </si>
  <si>
    <t>（代表機関名）</t>
    <rPh sb="1" eb="3">
      <t>ダイヒョウ</t>
    </rPh>
    <rPh sb="3" eb="5">
      <t>キカン</t>
    </rPh>
    <rPh sb="5" eb="6">
      <t>メイ</t>
    </rPh>
    <phoneticPr fontId="4"/>
  </si>
  <si>
    <t>令和　年　月　日</t>
    <rPh sb="0" eb="1">
      <t>レイ</t>
    </rPh>
    <rPh sb="1" eb="2">
      <t>ワ</t>
    </rPh>
    <phoneticPr fontId="4"/>
  </si>
  <si>
    <t>　令和○年度委託事業について、下記のとおり実施したので、その実績を報告します。　</t>
    <rPh sb="1" eb="3">
      <t>レイワ</t>
    </rPh>
    <phoneticPr fontId="4"/>
  </si>
  <si>
    <t>○○県○○市○○区○○　×-×-×××</t>
    <rPh sb="2" eb="3">
      <t>ケン</t>
    </rPh>
    <rPh sb="5" eb="6">
      <t>シ</t>
    </rPh>
    <rPh sb="8" eb="9">
      <t>ク</t>
    </rPh>
    <phoneticPr fontId="4"/>
  </si>
  <si>
    <t>開始：令和○年○月○日</t>
    <rPh sb="0" eb="2">
      <t>カイシ</t>
    </rPh>
    <rPh sb="3" eb="5">
      <t>レイワ</t>
    </rPh>
    <rPh sb="6" eb="7">
      <t>ネン</t>
    </rPh>
    <rPh sb="8" eb="9">
      <t>ガツ</t>
    </rPh>
    <rPh sb="10" eb="11">
      <t>ニチ</t>
    </rPh>
    <phoneticPr fontId="4"/>
  </si>
  <si>
    <t>完了：令和○年○月○日</t>
    <rPh sb="0" eb="2">
      <t>カンリョウ</t>
    </rPh>
    <rPh sb="3" eb="4">
      <t>レイ</t>
    </rPh>
    <rPh sb="4" eb="5">
      <t>ワ</t>
    </rPh>
    <rPh sb="6" eb="7">
      <t>ネン</t>
    </rPh>
    <rPh sb="8" eb="9">
      <t>ガツ</t>
    </rPh>
    <rPh sb="10" eb="11">
      <t>ニチ</t>
    </rPh>
    <phoneticPr fontId="4"/>
  </si>
  <si>
    <t>&lt;記載例&gt;</t>
    <rPh sb="1" eb="4">
      <t>キサイレイ</t>
    </rPh>
    <phoneticPr fontId="4"/>
  </si>
  <si>
    <t>（３）委託試験研究の研究総括者又は研究統括者の所属及び氏名</t>
    <rPh sb="10" eb="12">
      <t>ケンキュウ</t>
    </rPh>
    <rPh sb="12" eb="14">
      <t>ソウカツ</t>
    </rPh>
    <rPh sb="14" eb="15">
      <t>シャ</t>
    </rPh>
    <rPh sb="15" eb="16">
      <t>マタ</t>
    </rPh>
    <rPh sb="17" eb="19">
      <t>ケンキュウ</t>
    </rPh>
    <rPh sb="19" eb="22">
      <t>トウカツシャ</t>
    </rPh>
    <rPh sb="23" eb="25">
      <t>ショゾク</t>
    </rPh>
    <phoneticPr fontId="4"/>
  </si>
  <si>
    <r>
      <t>××大学××研究センター　生研　太郎　</t>
    </r>
    <r>
      <rPr>
        <sz val="10"/>
        <color rgb="FFFF0000"/>
        <rFont val="ＭＳ Ｐゴシック"/>
        <family val="3"/>
        <charset val="128"/>
      </rPr>
      <t>←※２　研究統括者または研究総括者の所属・氏名を記載してください。</t>
    </r>
    <rPh sb="31" eb="33">
      <t>ケンキュウ</t>
    </rPh>
    <rPh sb="33" eb="35">
      <t>ソウカツ</t>
    </rPh>
    <rPh sb="35" eb="36">
      <t>シャ</t>
    </rPh>
    <phoneticPr fontId="4"/>
  </si>
  <si>
    <t>※３　構成員が代表機関へ提出する場合は、研究責任者又は研究実施責任者等の所属・氏名を記載してください。</t>
    <rPh sb="20" eb="22">
      <t>ケンキュウ</t>
    </rPh>
    <rPh sb="22" eb="25">
      <t>セキニンシャ</t>
    </rPh>
    <rPh sb="25" eb="26">
      <t>マタ</t>
    </rPh>
    <rPh sb="34" eb="35">
      <t>トウ</t>
    </rPh>
    <rPh sb="42" eb="44">
      <t>キサイ</t>
    </rPh>
    <phoneticPr fontId="4"/>
  </si>
  <si>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phoneticPr fontId="4"/>
  </si>
  <si>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rPh sb="217" eb="219">
      <t>ブッピン</t>
    </rPh>
    <rPh sb="219" eb="220">
      <t>トウ</t>
    </rPh>
    <rPh sb="246" eb="248">
      <t>トウガイ</t>
    </rPh>
    <rPh sb="248" eb="250">
      <t>ブッピン</t>
    </rPh>
    <rPh sb="250" eb="251">
      <t>トウ</t>
    </rPh>
    <rPh sb="252" eb="255">
      <t>シュトクビ</t>
    </rPh>
    <rPh sb="257" eb="259">
      <t>キサン</t>
    </rPh>
    <rPh sb="261" eb="263">
      <t>ホウテイ</t>
    </rPh>
    <rPh sb="263" eb="265">
      <t>タイヨウ</t>
    </rPh>
    <rPh sb="265" eb="267">
      <t>ネンスウ</t>
    </rPh>
    <rPh sb="268" eb="270">
      <t>ケイカ</t>
    </rPh>
    <rPh sb="272" eb="273">
      <t>ヒ</t>
    </rPh>
    <rPh sb="274" eb="275">
      <t>ゾク</t>
    </rPh>
    <rPh sb="277" eb="279">
      <t>ネンド</t>
    </rPh>
    <rPh sb="280" eb="281">
      <t>マツ</t>
    </rPh>
    <rPh sb="281" eb="282">
      <t>ヒ</t>
    </rPh>
    <phoneticPr fontId="4"/>
  </si>
  <si>
    <t>直接経費の15％を超えています。</t>
    <rPh sb="9" eb="10">
      <t>コ</t>
    </rPh>
    <phoneticPr fontId="4"/>
  </si>
  <si>
    <t>1台</t>
    <rPh sb="1" eb="2">
      <t>ダイ</t>
    </rPh>
    <phoneticPr fontId="1"/>
  </si>
  <si>
    <t>　外注費</t>
    <rPh sb="1" eb="3">
      <t>ガイチュウ</t>
    </rPh>
    <rPh sb="3" eb="4">
      <t>ヒ</t>
    </rPh>
    <phoneticPr fontId="4"/>
  </si>
  <si>
    <t>研究管理運営機関設置の有無</t>
    <rPh sb="0" eb="2">
      <t>ケンキュウ</t>
    </rPh>
    <rPh sb="2" eb="4">
      <t>カンリ</t>
    </rPh>
    <rPh sb="4" eb="6">
      <t>ウンエイ</t>
    </rPh>
    <rPh sb="6" eb="8">
      <t>キカン</t>
    </rPh>
    <rPh sb="8" eb="10">
      <t>セッチ</t>
    </rPh>
    <rPh sb="11" eb="13">
      <t>ウム</t>
    </rPh>
    <phoneticPr fontId="4"/>
  </si>
  <si>
    <t>当該事業年度の委託期間：</t>
    <rPh sb="0" eb="2">
      <t>トウガイ</t>
    </rPh>
    <rPh sb="2" eb="4">
      <t>ジギョウ</t>
    </rPh>
    <rPh sb="4" eb="6">
      <t>ネンド</t>
    </rPh>
    <rPh sb="7" eb="9">
      <t>イタク</t>
    </rPh>
    <rPh sb="9" eb="11">
      <t>キカン</t>
    </rPh>
    <phoneticPr fontId="17"/>
  </si>
  <si>
    <t>外注費</t>
    <rPh sb="0" eb="2">
      <t>ガイチュウ</t>
    </rPh>
    <rPh sb="2" eb="3">
      <t>ヒ</t>
    </rPh>
    <phoneticPr fontId="4"/>
  </si>
  <si>
    <t>印刷製本費</t>
    <rPh sb="0" eb="2">
      <t>インサツ</t>
    </rPh>
    <rPh sb="2" eb="4">
      <t>セイホン</t>
    </rPh>
    <rPh sb="4" eb="5">
      <t>ヒ</t>
    </rPh>
    <phoneticPr fontId="4"/>
  </si>
  <si>
    <t>会議費</t>
    <rPh sb="0" eb="3">
      <t>カイギヒ</t>
    </rPh>
    <phoneticPr fontId="4"/>
  </si>
  <si>
    <t>通信運搬費</t>
    <rPh sb="0" eb="2">
      <t>ツウシン</t>
    </rPh>
    <rPh sb="2" eb="4">
      <t>ウンパン</t>
    </rPh>
    <rPh sb="4" eb="5">
      <t>ヒ</t>
    </rPh>
    <phoneticPr fontId="4"/>
  </si>
  <si>
    <t>光熱水料</t>
    <rPh sb="0" eb="4">
      <t>コウネツスイリョウ</t>
    </rPh>
    <phoneticPr fontId="4"/>
  </si>
  <si>
    <t>無</t>
  </si>
  <si>
    <t>未達額又は返還額</t>
    <rPh sb="0" eb="2">
      <t>ミタツ</t>
    </rPh>
    <rPh sb="2" eb="3">
      <t>ガク</t>
    </rPh>
    <rPh sb="3" eb="4">
      <t>マタ</t>
    </rPh>
    <rPh sb="5" eb="8">
      <t>ヘンカンガク</t>
    </rPh>
    <phoneticPr fontId="4"/>
  </si>
  <si>
    <t>委託費の上限</t>
    <rPh sb="0" eb="3">
      <t>イタクヒ</t>
    </rPh>
    <rPh sb="4" eb="6">
      <t>ジョウゲン</t>
    </rPh>
    <phoneticPr fontId="4"/>
  </si>
  <si>
    <t>令和○○年度　自己資金集計表　</t>
    <rPh sb="0" eb="2">
      <t>レイワ</t>
    </rPh>
    <rPh sb="4" eb="6">
      <t>ネンド</t>
    </rPh>
    <rPh sb="7" eb="9">
      <t>ジコ</t>
    </rPh>
    <rPh sb="9" eb="11">
      <t>シキン</t>
    </rPh>
    <rPh sb="11" eb="14">
      <t>シュウケイヒョウ</t>
    </rPh>
    <phoneticPr fontId="17"/>
  </si>
  <si>
    <t>小計</t>
    <rPh sb="0" eb="2">
      <t>ショウケイ</t>
    </rPh>
    <phoneticPr fontId="4"/>
  </si>
  <si>
    <t>■精算額</t>
    <rPh sb="1" eb="4">
      <t>セイサンガク</t>
    </rPh>
    <phoneticPr fontId="4"/>
  </si>
  <si>
    <t>■未達額又は返還額</t>
    <rPh sb="1" eb="3">
      <t>ミタツ</t>
    </rPh>
    <rPh sb="3" eb="4">
      <t>ガク</t>
    </rPh>
    <rPh sb="4" eb="5">
      <t>マタ</t>
    </rPh>
    <rPh sb="6" eb="9">
      <t>ヘンカンガク</t>
    </rPh>
    <phoneticPr fontId="4"/>
  </si>
  <si>
    <t>■予算額</t>
    <rPh sb="1" eb="4">
      <t>ヨサンガク</t>
    </rPh>
    <phoneticPr fontId="4"/>
  </si>
  <si>
    <t>２－１－２　委託費</t>
    <rPh sb="6" eb="8">
      <t>イタク</t>
    </rPh>
    <rPh sb="8" eb="9">
      <t>ヒ</t>
    </rPh>
    <phoneticPr fontId="4"/>
  </si>
  <si>
    <t>２－１－３　委託費</t>
    <rPh sb="6" eb="8">
      <t>イタク</t>
    </rPh>
    <rPh sb="8" eb="9">
      <t>ヒ</t>
    </rPh>
    <phoneticPr fontId="4"/>
  </si>
  <si>
    <t>２－１－４　委託費</t>
    <rPh sb="6" eb="8">
      <t>イタク</t>
    </rPh>
    <rPh sb="8" eb="9">
      <t>ヒ</t>
    </rPh>
    <phoneticPr fontId="4"/>
  </si>
  <si>
    <t>（マッチングファンド対象構成員）</t>
    <phoneticPr fontId="4"/>
  </si>
  <si>
    <t>２－２－１　自己資金</t>
    <rPh sb="6" eb="8">
      <t>ジコ</t>
    </rPh>
    <rPh sb="8" eb="10">
      <t>シキン</t>
    </rPh>
    <phoneticPr fontId="4"/>
  </si>
  <si>
    <t>２－２－２　自己資金</t>
    <rPh sb="6" eb="8">
      <t>ジコ</t>
    </rPh>
    <rPh sb="8" eb="10">
      <t>シキン</t>
    </rPh>
    <phoneticPr fontId="4"/>
  </si>
  <si>
    <t>２－２－３　自己資金</t>
    <rPh sb="6" eb="8">
      <t>ジコ</t>
    </rPh>
    <rPh sb="8" eb="10">
      <t>シキン</t>
    </rPh>
    <phoneticPr fontId="4"/>
  </si>
  <si>
    <t>２－２－４　自己資金</t>
    <rPh sb="6" eb="8">
      <t>ジコ</t>
    </rPh>
    <rPh sb="8" eb="10">
      <t>シキン</t>
    </rPh>
    <phoneticPr fontId="4"/>
  </si>
  <si>
    <t>代表機関</t>
    <rPh sb="0" eb="4">
      <t>ダイヒョウキカン</t>
    </rPh>
    <phoneticPr fontId="4"/>
  </si>
  <si>
    <t>構成員</t>
    <rPh sb="0" eb="3">
      <t>コウセイイン</t>
    </rPh>
    <phoneticPr fontId="4"/>
  </si>
  <si>
    <t>不要</t>
    <rPh sb="0" eb="2">
      <t>フヨウ</t>
    </rPh>
    <phoneticPr fontId="4"/>
  </si>
  <si>
    <r>
      <t>令和</t>
    </r>
    <r>
      <rPr>
        <sz val="10"/>
        <color rgb="FFFF0000"/>
        <rFont val="ＭＳ Ｐゴシック"/>
        <family val="3"/>
        <charset val="128"/>
      </rPr>
      <t>○</t>
    </r>
    <r>
      <rPr>
        <sz val="10"/>
        <rFont val="ＭＳ Ｐゴシック"/>
        <family val="3"/>
        <charset val="128"/>
      </rPr>
      <t>年</t>
    </r>
    <r>
      <rPr>
        <sz val="10"/>
        <color rgb="FFFF0000"/>
        <rFont val="ＭＳ Ｐゴシック"/>
        <family val="3"/>
        <charset val="128"/>
      </rPr>
      <t>○</t>
    </r>
    <r>
      <rPr>
        <sz val="10"/>
        <rFont val="ＭＳ Ｐゴシック"/>
        <family val="3"/>
        <charset val="128"/>
      </rPr>
      <t>月</t>
    </r>
    <r>
      <rPr>
        <sz val="10"/>
        <color rgb="FFFF0000"/>
        <rFont val="ＭＳ Ｐゴシック"/>
        <family val="3"/>
        <charset val="128"/>
      </rPr>
      <t>○</t>
    </r>
    <r>
      <rPr>
        <sz val="10"/>
        <rFont val="ＭＳ Ｐゴシック"/>
        <family val="3"/>
        <charset val="128"/>
      </rPr>
      <t>日</t>
    </r>
    <rPh sb="0" eb="1">
      <t>レイ</t>
    </rPh>
    <rPh sb="1" eb="2">
      <t>ワ</t>
    </rPh>
    <phoneticPr fontId="4"/>
  </si>
  <si>
    <t>○○事業××拡大コンソーシアム</t>
  </si>
  <si>
    <r>
      <t>代表取締役　○○　○○　</t>
    </r>
    <r>
      <rPr>
        <sz val="9"/>
        <color rgb="FFFF0000"/>
        <rFont val="ＭＳ ゴシック"/>
        <family val="3"/>
        <charset val="128"/>
      </rPr>
      <t>※契約書記載の代表者名</t>
    </r>
    <phoneticPr fontId="4"/>
  </si>
  <si>
    <r>
      <t>○○○○○　</t>
    </r>
    <r>
      <rPr>
        <sz val="10"/>
        <color rgb="FFFF0000"/>
        <rFont val="ＭＳ Ｐゴシック"/>
        <family val="3"/>
        <charset val="128"/>
      </rPr>
      <t>←※試験研究委託契約書第１条に記載されている委託業務名を記載してください。</t>
    </r>
    <phoneticPr fontId="4"/>
  </si>
  <si>
    <t>※添付資料を併せて提出してください。</t>
  </si>
  <si>
    <r>
      <t>　令和○○年度委託事業について、下記のとおり実施したので、その実績を報告します。
　</t>
    </r>
    <r>
      <rPr>
        <sz val="10"/>
        <color rgb="FF0070C0"/>
        <rFont val="ＭＳ Ｐゴシック"/>
        <family val="3"/>
        <charset val="128"/>
      </rPr>
      <t>また、併せて自己資金超過額のうち、金○，○○○，○○○円を試験研究委託契約書特記事項１の第２条の規定により、繰越承認願いたく申請します。</t>
    </r>
    <r>
      <rPr>
        <sz val="10"/>
        <rFont val="ＭＳ Ｐゴシック"/>
        <family val="3"/>
        <charset val="128"/>
      </rPr>
      <t xml:space="preserve">
</t>
    </r>
    <r>
      <rPr>
        <sz val="10"/>
        <color rgb="FFFF0000"/>
        <rFont val="ＭＳ Ｐゴシック"/>
        <family val="3"/>
        <charset val="128"/>
      </rPr>
      <t>↑実績報告と合わせて自己資金超過額の繰越承認申請をする場合は、青字部分を追加記載してください。
　なお、繰越承認申請できる金額は、「２－３マッチングファンド条件状況」の「自己資金過不足額」欄の超過額が上限となります。</t>
    </r>
    <phoneticPr fontId="4"/>
  </si>
  <si>
    <t>（注）研究管理運営業務を専門に行う研究管理運営機関を設置した場合のみ一般管理費を計上できます。</t>
  </si>
  <si>
    <t>××××</t>
  </si>
  <si>
    <t>イノベーション創出強化研究推進事業　マッチングファンド対象実績報告書については以下の通りご提出をお願いします。</t>
    <rPh sb="7" eb="9">
      <t>ソウシュツ</t>
    </rPh>
    <rPh sb="9" eb="11">
      <t>キョウカ</t>
    </rPh>
    <rPh sb="11" eb="13">
      <t>ケンキュウ</t>
    </rPh>
    <rPh sb="13" eb="15">
      <t>スイシン</t>
    </rPh>
    <rPh sb="15" eb="17">
      <t>ジギョウ</t>
    </rPh>
    <rPh sb="27" eb="29">
      <t>タイショウ</t>
    </rPh>
    <rPh sb="29" eb="34">
      <t>ジッセキホウコクショ</t>
    </rPh>
    <rPh sb="39" eb="41">
      <t>イカ</t>
    </rPh>
    <rPh sb="42" eb="43">
      <t>トオ</t>
    </rPh>
    <rPh sb="45" eb="47">
      <t>テイシュツ</t>
    </rPh>
    <rPh sb="49" eb="50">
      <t>ネガ</t>
    </rPh>
    <phoneticPr fontId="4"/>
  </si>
  <si>
    <t>●</t>
  </si>
  <si>
    <t>●　※提出先名は代表機関</t>
    <rPh sb="3" eb="6">
      <t>テイシュツサキ</t>
    </rPh>
    <rPh sb="6" eb="7">
      <t>メイ</t>
    </rPh>
    <rPh sb="8" eb="12">
      <t>ダイヒョウキカン</t>
    </rPh>
    <phoneticPr fontId="4"/>
  </si>
  <si>
    <t>●　※マッチングファンド対象構成員のみ</t>
    <rPh sb="12" eb="14">
      <t>タイショウ</t>
    </rPh>
    <rPh sb="14" eb="17">
      <t>コウセイイン</t>
    </rPh>
    <phoneticPr fontId="4"/>
  </si>
  <si>
    <t>○○大学</t>
    <rPh sb="2" eb="4">
      <t>ダイガク</t>
    </rPh>
    <phoneticPr fontId="4"/>
  </si>
  <si>
    <t>××㈱</t>
  </si>
  <si>
    <t>××㈱</t>
    <phoneticPr fontId="4"/>
  </si>
  <si>
    <t>㈱○○</t>
  </si>
  <si>
    <t>㈱○○</t>
    <phoneticPr fontId="4"/>
  </si>
  <si>
    <t>××大学</t>
    <rPh sb="2" eb="4">
      <t>ダイガク</t>
    </rPh>
    <phoneticPr fontId="4"/>
  </si>
  <si>
    <t>○○㈱</t>
    <phoneticPr fontId="4"/>
  </si>
  <si>
    <t>△△大学</t>
    <rPh sb="2" eb="4">
      <t>ダイガク</t>
    </rPh>
    <phoneticPr fontId="4"/>
  </si>
  <si>
    <t>令和○年○月○日</t>
    <phoneticPr fontId="4"/>
  </si>
  <si>
    <t>直接経費の15％を超えています。</t>
    <phoneticPr fontId="4"/>
  </si>
  <si>
    <t>不足分を委託費から自己資金へ振り替えてください。</t>
  </si>
  <si>
    <t>繰越承認申請手続きにより翌年度へ繰り越せる金額の限度額です。</t>
  </si>
  <si>
    <r>
      <t>令和</t>
    </r>
    <r>
      <rPr>
        <b/>
        <sz val="12"/>
        <color rgb="FFFF0000"/>
        <rFont val="ＭＳ Ｐゴシック"/>
        <family val="3"/>
        <charset val="128"/>
      </rPr>
      <t>○○</t>
    </r>
    <r>
      <rPr>
        <b/>
        <sz val="12"/>
        <rFont val="ＭＳ Ｐゴシック"/>
        <family val="3"/>
        <charset val="128"/>
      </rPr>
      <t>年度　自己資金集計表　</t>
    </r>
    <rPh sb="0" eb="2">
      <t>レイワ</t>
    </rPh>
    <rPh sb="4" eb="6">
      <t>ネンド</t>
    </rPh>
    <rPh sb="7" eb="9">
      <t>ジコ</t>
    </rPh>
    <rPh sb="9" eb="11">
      <t>シキン</t>
    </rPh>
    <rPh sb="11" eb="14">
      <t>シュウケイヒョウ</t>
    </rPh>
    <phoneticPr fontId="17"/>
  </si>
  <si>
    <r>
      <t>令和</t>
    </r>
    <r>
      <rPr>
        <b/>
        <sz val="12"/>
        <color rgb="FFFF0000"/>
        <rFont val="ＭＳ Ｐゴシック"/>
        <family val="3"/>
        <charset val="128"/>
      </rPr>
      <t>○○</t>
    </r>
    <r>
      <rPr>
        <b/>
        <sz val="12"/>
        <rFont val="ＭＳ Ｐゴシック"/>
        <family val="3"/>
        <charset val="128"/>
      </rPr>
      <t>年度　委託費集計表　</t>
    </r>
    <rPh sb="0" eb="2">
      <t>レイワ</t>
    </rPh>
    <rPh sb="4" eb="6">
      <t>ネンド</t>
    </rPh>
    <rPh sb="7" eb="10">
      <t>イタクヒ</t>
    </rPh>
    <rPh sb="10" eb="13">
      <t>シュウケイヒョウ</t>
    </rPh>
    <phoneticPr fontId="17"/>
  </si>
  <si>
    <t>e-Rad課題ID(半角英数字)</t>
    <phoneticPr fontId="4"/>
  </si>
  <si>
    <t>研究課題番号：</t>
    <rPh sb="0" eb="2">
      <t>ケンキュウ</t>
    </rPh>
    <rPh sb="2" eb="4">
      <t>カダイ</t>
    </rPh>
    <rPh sb="4" eb="6">
      <t>バンゴウ</t>
    </rPh>
    <phoneticPr fontId="4"/>
  </si>
  <si>
    <t>開始：</t>
    <rPh sb="0" eb="2">
      <t>カイシ</t>
    </rPh>
    <phoneticPr fontId="4"/>
  </si>
  <si>
    <t>完了：</t>
    <rPh sb="0" eb="2">
      <t>カンリョウ</t>
    </rPh>
    <phoneticPr fontId="4"/>
  </si>
  <si>
    <t>令和　年　月　日</t>
    <rPh sb="0" eb="1">
      <t>レイ</t>
    </rPh>
    <rPh sb="1" eb="2">
      <t>ワ</t>
    </rPh>
    <rPh sb="3" eb="4">
      <t>ネン</t>
    </rPh>
    <rPh sb="5" eb="6">
      <t>ガツ</t>
    </rPh>
    <rPh sb="7" eb="8">
      <t>ニチ</t>
    </rPh>
    <phoneticPr fontId="4"/>
  </si>
  <si>
    <t>（住所）</t>
    <rPh sb="1" eb="2">
      <t>ジュウ</t>
    </rPh>
    <rPh sb="2" eb="3">
      <t>ショ</t>
    </rPh>
    <phoneticPr fontId="4"/>
  </si>
  <si>
    <t>（代表者名）</t>
    <rPh sb="1" eb="2">
      <t>ダイ</t>
    </rPh>
    <rPh sb="2" eb="3">
      <t>ヒョウ</t>
    </rPh>
    <rPh sb="3" eb="4">
      <t>モノ</t>
    </rPh>
    <rPh sb="4" eb="5">
      <t>メイ</t>
    </rPh>
    <phoneticPr fontId="4"/>
  </si>
  <si>
    <t>○○○○○</t>
  </si>
  <si>
    <t>費目、細目/構成員名</t>
    <phoneticPr fontId="4"/>
  </si>
  <si>
    <t>※基本的に本表への入力は不要です</t>
    <rPh sb="1" eb="4">
      <t>キホンテキ</t>
    </rPh>
    <rPh sb="5" eb="6">
      <t>ホン</t>
    </rPh>
    <rPh sb="6" eb="7">
      <t>オモテ</t>
    </rPh>
    <rPh sb="9" eb="11">
      <t>ニュウリョク</t>
    </rPh>
    <rPh sb="12" eb="14">
      <t>フヨウ</t>
    </rPh>
    <phoneticPr fontId="4"/>
  </si>
  <si>
    <t>・通常における不用額を計上する場合
・61日ルール適用に伴う返還金済額
 （未請求額も含む。）を計上する場合</t>
    <rPh sb="1" eb="3">
      <t>ツウジョウ</t>
    </rPh>
    <rPh sb="7" eb="9">
      <t>フヨウ</t>
    </rPh>
    <rPh sb="9" eb="10">
      <t>ガク</t>
    </rPh>
    <rPh sb="11" eb="13">
      <t>ケイジョウ</t>
    </rPh>
    <rPh sb="15" eb="17">
      <t>バアイ</t>
    </rPh>
    <rPh sb="21" eb="22">
      <t>ニチ</t>
    </rPh>
    <rPh sb="25" eb="27">
      <t>テキヨウ</t>
    </rPh>
    <rPh sb="28" eb="29">
      <t>トモナ</t>
    </rPh>
    <rPh sb="30" eb="33">
      <t>ヘンカンキン</t>
    </rPh>
    <rPh sb="33" eb="34">
      <t>ズミ</t>
    </rPh>
    <rPh sb="34" eb="35">
      <t>ガク</t>
    </rPh>
    <rPh sb="38" eb="39">
      <t>ミ</t>
    </rPh>
    <rPh sb="39" eb="41">
      <t>セイキュウ</t>
    </rPh>
    <rPh sb="41" eb="42">
      <t>ガク</t>
    </rPh>
    <rPh sb="43" eb="44">
      <t>フク</t>
    </rPh>
    <rPh sb="48" eb="50">
      <t>ケイジョウ</t>
    </rPh>
    <rPh sb="52" eb="54">
      <t>バアイ</t>
    </rPh>
    <phoneticPr fontId="4"/>
  </si>
  <si>
    <t>（12ヶ月分）</t>
    <rPh sb="4" eb="5">
      <t>ゲツ</t>
    </rPh>
    <rPh sb="5" eb="6">
      <t>ブン</t>
    </rPh>
    <phoneticPr fontId="4"/>
  </si>
  <si>
    <t>(12ヶ月分)</t>
    <rPh sb="4" eb="5">
      <t>ゲツ</t>
    </rPh>
    <rPh sb="5" eb="6">
      <t>ブン</t>
    </rPh>
    <phoneticPr fontId="4"/>
  </si>
  <si>
    <t>（経理様式２－３）</t>
    <rPh sb="1" eb="3">
      <t>ケイリ</t>
    </rPh>
    <rPh sb="3" eb="5">
      <t>ヨウシキ</t>
    </rPh>
    <phoneticPr fontId="2"/>
  </si>
  <si>
    <t>（経理様式２－３）</t>
    <rPh sb="1" eb="3">
      <t>ケイリ</t>
    </rPh>
    <rPh sb="3" eb="5">
      <t>ヨウシキ</t>
    </rPh>
    <phoneticPr fontId="4"/>
  </si>
  <si>
    <r>
      <t>（３）委託試験研究の</t>
    </r>
    <r>
      <rPr>
        <sz val="10"/>
        <color rgb="FFFF0000"/>
        <rFont val="ＭＳ Ｐゴシック"/>
        <family val="3"/>
        <charset val="128"/>
      </rPr>
      <t>研究統括者</t>
    </r>
    <r>
      <rPr>
        <sz val="10"/>
        <rFont val="ＭＳ Ｐゴシック"/>
        <family val="3"/>
        <charset val="128"/>
      </rPr>
      <t>の所属及び氏名　</t>
    </r>
    <r>
      <rPr>
        <sz val="10"/>
        <color rgb="FFFF0000"/>
        <rFont val="ＭＳ Ｐゴシック"/>
        <family val="3"/>
        <charset val="128"/>
      </rPr>
      <t>←※１　該当する代表者の役職名に修正してください。</t>
    </r>
    <rPh sb="10" eb="12">
      <t>ケンキュウ</t>
    </rPh>
    <rPh sb="12" eb="14">
      <t>トウカツ</t>
    </rPh>
    <rPh sb="14" eb="15">
      <t>シャ</t>
    </rPh>
    <rPh sb="16" eb="18">
      <t>ショゾク</t>
    </rPh>
    <phoneticPr fontId="4"/>
  </si>
  <si>
    <t>試験研究計画名</t>
    <rPh sb="0" eb="7">
      <t>シケンケンキュウケイカクメイ</t>
    </rPh>
    <phoneticPr fontId="4"/>
  </si>
  <si>
    <t>2020/**/**</t>
    <phoneticPr fontId="76"/>
  </si>
  <si>
    <t>研 究 項 目 別 の 分 担</t>
    <rPh sb="0" eb="1">
      <t>ケン</t>
    </rPh>
    <rPh sb="2" eb="3">
      <t>キワム</t>
    </rPh>
    <rPh sb="4" eb="5">
      <t>コウ</t>
    </rPh>
    <rPh sb="6" eb="7">
      <t>メ</t>
    </rPh>
    <rPh sb="8" eb="9">
      <t>ベツ</t>
    </rPh>
    <rPh sb="12" eb="13">
      <t>ブン</t>
    </rPh>
    <rPh sb="14" eb="15">
      <t>タダシ</t>
    </rPh>
    <phoneticPr fontId="76"/>
  </si>
  <si>
    <t>担当研究
項目番号</t>
    <rPh sb="0" eb="2">
      <t>タントウ</t>
    </rPh>
    <rPh sb="2" eb="4">
      <t>ケンキュウ</t>
    </rPh>
    <rPh sb="5" eb="7">
      <t>コウモク</t>
    </rPh>
    <rPh sb="7" eb="9">
      <t>バンゴウ</t>
    </rPh>
    <phoneticPr fontId="76"/>
  </si>
  <si>
    <t>研究項目名</t>
    <rPh sb="0" eb="2">
      <t>ケンキュウ</t>
    </rPh>
    <rPh sb="2" eb="4">
      <t>コウモク</t>
    </rPh>
    <rPh sb="4" eb="5">
      <t>メイ</t>
    </rPh>
    <phoneticPr fontId="76"/>
  </si>
  <si>
    <t>役
割</t>
    <rPh sb="0" eb="1">
      <t>ヤク</t>
    </rPh>
    <rPh sb="2" eb="3">
      <t>ワリ</t>
    </rPh>
    <phoneticPr fontId="76"/>
  </si>
  <si>
    <t>担当者氏名</t>
    <rPh sb="0" eb="3">
      <t>タントウシャ</t>
    </rPh>
    <rPh sb="3" eb="5">
      <t>シメイ</t>
    </rPh>
    <phoneticPr fontId="76"/>
  </si>
  <si>
    <t>所属・部署・役職</t>
    <rPh sb="0" eb="2">
      <t>ショゾク</t>
    </rPh>
    <rPh sb="3" eb="5">
      <t>ブショ</t>
    </rPh>
    <rPh sb="6" eb="8">
      <t>ヤクショク</t>
    </rPh>
    <phoneticPr fontId="76"/>
  </si>
  <si>
    <t>期　　　　間</t>
    <rPh sb="0" eb="1">
      <t>キ</t>
    </rPh>
    <rPh sb="5" eb="6">
      <t>アイダ</t>
    </rPh>
    <phoneticPr fontId="76"/>
  </si>
  <si>
    <t>備　　　　考</t>
    <rPh sb="0" eb="1">
      <t>ソナエ</t>
    </rPh>
    <rPh sb="5" eb="6">
      <t>コウ</t>
    </rPh>
    <phoneticPr fontId="76"/>
  </si>
  <si>
    <t>（記入例）</t>
    <rPh sb="1" eb="3">
      <t>キニュウ</t>
    </rPh>
    <rPh sb="3" eb="4">
      <t>レイ</t>
    </rPh>
    <phoneticPr fontId="76"/>
  </si>
  <si>
    <t>１－（１）</t>
    <phoneticPr fontId="76"/>
  </si>
  <si>
    <t>○○・・・・・</t>
    <phoneticPr fontId="76"/>
  </si>
  <si>
    <t>◎</t>
  </si>
  <si>
    <t>□□　□□□</t>
    <phoneticPr fontId="76"/>
  </si>
  <si>
    <t>○○研究部門○○△△研究領域</t>
    <rPh sb="2" eb="4">
      <t>ケンキュウ</t>
    </rPh>
    <rPh sb="4" eb="6">
      <t>ブモン</t>
    </rPh>
    <rPh sb="10" eb="12">
      <t>ケンキュウ</t>
    </rPh>
    <rPh sb="12" eb="14">
      <t>リョウイキ</t>
    </rPh>
    <phoneticPr fontId="76"/>
  </si>
  <si>
    <t>令和２年４月～
令和３年３月</t>
    <rPh sb="0" eb="2">
      <t>レイワ</t>
    </rPh>
    <rPh sb="3" eb="4">
      <t>ネン</t>
    </rPh>
    <rPh sb="5" eb="6">
      <t>ガツ</t>
    </rPh>
    <rPh sb="8" eb="10">
      <t>レイワ</t>
    </rPh>
    <rPh sb="11" eb="12">
      <t>ネン</t>
    </rPh>
    <rPh sb="13" eb="14">
      <t>ガツ</t>
    </rPh>
    <phoneticPr fontId="76"/>
  </si>
  <si>
    <t>△△　□□□</t>
    <phoneticPr fontId="76"/>
  </si>
  <si>
    <t>○○研究センター
○○△△研究領域</t>
    <rPh sb="2" eb="4">
      <t>ケンキュウ</t>
    </rPh>
    <rPh sb="13" eb="15">
      <t>ケンキュウ</t>
    </rPh>
    <rPh sb="15" eb="17">
      <t>リョウイキ</t>
    </rPh>
    <phoneticPr fontId="76"/>
  </si>
  <si>
    <t>令和元年４月～
令和３年３月</t>
    <rPh sb="0" eb="2">
      <t>レイワ</t>
    </rPh>
    <rPh sb="2" eb="3">
      <t>ガン</t>
    </rPh>
    <rPh sb="3" eb="4">
      <t>ネン</t>
    </rPh>
    <rPh sb="5" eb="6">
      <t>ガツ</t>
    </rPh>
    <rPh sb="8" eb="10">
      <t>レイワ</t>
    </rPh>
    <rPh sb="11" eb="12">
      <t>ネン</t>
    </rPh>
    <rPh sb="13" eb="14">
      <t>ガツ</t>
    </rPh>
    <phoneticPr fontId="76"/>
  </si>
  <si>
    <t>注１：「役割」の欄は、以下の該当する役割を略称で記載する。　　・研究代表者=◎、研究実施責任者=○、研究実施者=空欄、研究補助者=補、事務担当者=事</t>
    <phoneticPr fontId="76"/>
  </si>
  <si>
    <t>　　＊研究補助者とは、研究実施者の指導に従って、当該研究に専念できる者を基本とし、研究実施者が担当する研究の補助的な作業（実験補助、研究材料の維持・管理、データ整理等）を行う者のこと。</t>
    <phoneticPr fontId="76"/>
  </si>
  <si>
    <t>注２：「期間」は担当する（した）期間を記載する。</t>
    <phoneticPr fontId="76"/>
  </si>
  <si>
    <t xml:space="preserve">注３：本表に記載されていない者に対する経費（人件費、旅費、賃金）の支払いは、研究従事者以外に支払うことが必要である経費（例えば依頼出張の旅費等）を除き、認められない。
</t>
    <phoneticPr fontId="76"/>
  </si>
  <si>
    <t>注４：本情報は、生研支援センターからの連絡・案内に使用するほか、研究者の構成等の調査に利用します。なお、個人情報内容に関する秘密は厳守します。</t>
    <rPh sb="8" eb="10">
      <t>セイケン</t>
    </rPh>
    <rPh sb="10" eb="12">
      <t>シエン</t>
    </rPh>
    <phoneticPr fontId="76"/>
  </si>
  <si>
    <t xml:space="preserve"> </t>
    <phoneticPr fontId="4"/>
  </si>
  <si>
    <t>エフォート</t>
    <phoneticPr fontId="4"/>
  </si>
  <si>
    <t>若手</t>
    <rPh sb="0" eb="2">
      <t>ワカテ</t>
    </rPh>
    <phoneticPr fontId="4"/>
  </si>
  <si>
    <t>バイアウト</t>
    <phoneticPr fontId="4"/>
  </si>
  <si>
    <t>ＲＡ</t>
    <phoneticPr fontId="4"/>
  </si>
  <si>
    <r>
      <t>注５：エフォート管理適用者には</t>
    </r>
    <r>
      <rPr>
        <b/>
        <sz val="10"/>
        <color rgb="FFFF0000"/>
        <rFont val="MS UI Gothic"/>
        <family val="3"/>
        <charset val="128"/>
      </rPr>
      <t>【エフォート】</t>
    </r>
    <r>
      <rPr>
        <sz val="10"/>
        <color rgb="FFFF0000"/>
        <rFont val="MS UI Gothic"/>
        <family val="3"/>
        <charset val="128"/>
      </rPr>
      <t>、•若手研究者の自発的研究活動適用者は</t>
    </r>
    <r>
      <rPr>
        <b/>
        <sz val="10"/>
        <color rgb="FFFF0000"/>
        <rFont val="MS UI Gothic"/>
        <family val="3"/>
        <charset val="128"/>
      </rPr>
      <t>【若手】</t>
    </r>
    <r>
      <rPr>
        <sz val="10"/>
        <color rgb="FFFF0000"/>
        <rFont val="MS UI Gothic"/>
        <family val="3"/>
        <charset val="128"/>
      </rPr>
      <t>、競争的研究費の直接経費から研究代表者の人件費の支出適用者は</t>
    </r>
    <r>
      <rPr>
        <b/>
        <sz val="10"/>
        <color rgb="FFFF0000"/>
        <rFont val="MS UI Gothic"/>
        <family val="3"/>
        <charset val="128"/>
      </rPr>
      <t>【ＰＩ人件費】</t>
    </r>
    <r>
      <rPr>
        <sz val="10"/>
        <color rgb="FFFF0000"/>
        <rFont val="MS UI Gothic"/>
        <family val="3"/>
        <charset val="128"/>
      </rPr>
      <t>、競争的研究費の直接経費から研究以外の業務の代行経費を支出適用者は</t>
    </r>
    <r>
      <rPr>
        <b/>
        <sz val="10"/>
        <color rgb="FFFF0000"/>
        <rFont val="MS UI Gothic"/>
        <family val="3"/>
        <charset val="128"/>
      </rPr>
      <t>【バイアウト】</t>
    </r>
    <r>
      <rPr>
        <sz val="10"/>
        <color rgb="FFFF0000"/>
        <rFont val="MS UI Gothic"/>
        <family val="3"/>
        <charset val="128"/>
      </rPr>
      <t>、ＲＡ等博士課程学生向けの経費計上を行う場合は</t>
    </r>
    <r>
      <rPr>
        <b/>
        <sz val="10"/>
        <color rgb="FFFF0000"/>
        <rFont val="MS UI Gothic"/>
        <family val="3"/>
        <charset val="128"/>
      </rPr>
      <t>【ＲＡ】</t>
    </r>
    <r>
      <rPr>
        <sz val="10"/>
        <color rgb="FFFF0000"/>
        <rFont val="MS UI Gothic"/>
        <family val="3"/>
        <charset val="128"/>
      </rPr>
      <t>と備考欄に記載すること</t>
    </r>
    <rPh sb="8" eb="10">
      <t>カンリ</t>
    </rPh>
    <rPh sb="10" eb="13">
      <t>テキヨウシャ</t>
    </rPh>
    <rPh sb="37" eb="40">
      <t>テキヨウシャ</t>
    </rPh>
    <rPh sb="42" eb="44">
      <t>ワカテ</t>
    </rPh>
    <rPh sb="69" eb="71">
      <t>シシュツ</t>
    </rPh>
    <rPh sb="71" eb="74">
      <t>テキヨウシャ</t>
    </rPh>
    <rPh sb="78" eb="81">
      <t>ジンケンヒ</t>
    </rPh>
    <rPh sb="111" eb="114">
      <t>テキヨウシャ</t>
    </rPh>
    <rPh sb="150" eb="153">
      <t>ビコウラン</t>
    </rPh>
    <rPh sb="154" eb="156">
      <t>キサイ</t>
    </rPh>
    <phoneticPr fontId="76"/>
  </si>
  <si>
    <t>直接経費の30％以上です。</t>
    <phoneticPr fontId="4"/>
  </si>
  <si>
    <t>経理様式2-3</t>
    <rPh sb="0" eb="4">
      <t>ケイリヨウシキ</t>
    </rPh>
    <phoneticPr fontId="4"/>
  </si>
  <si>
    <t>別添1 委託費集計表</t>
    <rPh sb="0" eb="2">
      <t>ベッテン</t>
    </rPh>
    <rPh sb="4" eb="7">
      <t>イタクヒ</t>
    </rPh>
    <rPh sb="7" eb="10">
      <t>シュウケイヒョウ</t>
    </rPh>
    <phoneticPr fontId="4"/>
  </si>
  <si>
    <t>別添2 自己資金集計表</t>
    <rPh sb="0" eb="2">
      <t>ベッテン</t>
    </rPh>
    <rPh sb="4" eb="8">
      <t>ジコシキン</t>
    </rPh>
    <rPh sb="8" eb="11">
      <t>シュウケイヒョウ</t>
    </rPh>
    <phoneticPr fontId="4"/>
  </si>
  <si>
    <t>経理様式2 構成員委託費</t>
    <rPh sb="0" eb="4">
      <t>ケイリヨウシキ</t>
    </rPh>
    <rPh sb="6" eb="9">
      <t>コウセイイン</t>
    </rPh>
    <rPh sb="9" eb="12">
      <t>イタクヒ</t>
    </rPh>
    <phoneticPr fontId="4"/>
  </si>
  <si>
    <t>経理様式2 構成員自己資金</t>
    <rPh sb="0" eb="4">
      <t>ケイリヨウシキ</t>
    </rPh>
    <rPh sb="6" eb="9">
      <t>コウセイイン</t>
    </rPh>
    <rPh sb="9" eb="13">
      <t>ジコシキン</t>
    </rPh>
    <phoneticPr fontId="4"/>
  </si>
  <si>
    <t>●</t>
    <phoneticPr fontId="4"/>
  </si>
  <si>
    <t>構成員分を取りまとめて提出</t>
    <rPh sb="0" eb="3">
      <t>コウセイイン</t>
    </rPh>
    <rPh sb="3" eb="4">
      <t>ブン</t>
    </rPh>
    <rPh sb="5" eb="6">
      <t>ト</t>
    </rPh>
    <rPh sb="11" eb="13">
      <t>テイシュツ</t>
    </rPh>
    <phoneticPr fontId="4"/>
  </si>
  <si>
    <r>
      <t xml:space="preserve">別添3 研究項目別の分担 </t>
    </r>
    <r>
      <rPr>
        <vertAlign val="superscript"/>
        <sz val="11"/>
        <rFont val="ＭＳ Ｐゴシック"/>
        <family val="3"/>
        <charset val="128"/>
      </rPr>
      <t>※</t>
    </r>
    <rPh sb="0" eb="2">
      <t>ベッテン</t>
    </rPh>
    <rPh sb="4" eb="6">
      <t>ケンキュウ</t>
    </rPh>
    <rPh sb="6" eb="8">
      <t>コウモク</t>
    </rPh>
    <rPh sb="8" eb="9">
      <t>ベツ</t>
    </rPh>
    <rPh sb="10" eb="12">
      <t>ブンタン</t>
    </rPh>
    <phoneticPr fontId="4"/>
  </si>
  <si>
    <t xml:space="preserve">※
「別添3 研究項目別の分担」は当該年度の3月31日末時点において、イノベーション創出課で了解を得られているものを提出してください。
また、別ファイル（令和2年度版の様式 III-25）での提出でも構いません。その場合は当該シートにその旨を記載するか削除してください。
</t>
    <rPh sb="17" eb="21">
      <t>トウガイネンド</t>
    </rPh>
    <rPh sb="23" eb="24">
      <t>ガツ</t>
    </rPh>
    <rPh sb="26" eb="27">
      <t>ニチ</t>
    </rPh>
    <rPh sb="27" eb="28">
      <t>マツ</t>
    </rPh>
    <rPh sb="28" eb="30">
      <t>ジテン</t>
    </rPh>
    <rPh sb="42" eb="45">
      <t>ソウシュツカ</t>
    </rPh>
    <rPh sb="46" eb="48">
      <t>リョウカイ</t>
    </rPh>
    <rPh sb="49" eb="50">
      <t>エ</t>
    </rPh>
    <rPh sb="58" eb="60">
      <t>テイシュツ</t>
    </rPh>
    <rPh sb="71" eb="72">
      <t>ベツ</t>
    </rPh>
    <rPh sb="77" eb="79">
      <t>レイワ</t>
    </rPh>
    <rPh sb="80" eb="82">
      <t>ネンド</t>
    </rPh>
    <rPh sb="82" eb="83">
      <t>バン</t>
    </rPh>
    <rPh sb="84" eb="86">
      <t>ヨウシキ</t>
    </rPh>
    <rPh sb="96" eb="98">
      <t>テイシュツ</t>
    </rPh>
    <rPh sb="100" eb="101">
      <t>カマ</t>
    </rPh>
    <rPh sb="108" eb="110">
      <t>バアイ</t>
    </rPh>
    <rPh sb="111" eb="113">
      <t>トウガイ</t>
    </rPh>
    <rPh sb="119" eb="120">
      <t>ムネ</t>
    </rPh>
    <rPh sb="121" eb="123">
      <t>キサイ</t>
    </rPh>
    <rPh sb="126" eb="128">
      <t>サクジョ</t>
    </rPh>
    <phoneticPr fontId="4"/>
  </si>
  <si>
    <t>注意事項…「記載例」をご確認のうえ、作成してください。</t>
    <rPh sb="0" eb="4">
      <t>チュウイジコウ</t>
    </rPh>
    <rPh sb="6" eb="9">
      <t>キサイレイ</t>
    </rPh>
    <rPh sb="12" eb="14">
      <t>カクニン</t>
    </rPh>
    <rPh sb="18" eb="2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</si>
</sst>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quot;）&quot;"/>
    <numFmt numFmtId="177" formatCode="###,###,###,###&quot;円&quot;"/>
    <numFmt numFmtId="178" formatCode="#,###"/>
    <numFmt numFmtId="179" formatCode="#,##0_);[Red]\(#,##0\)"/>
    <numFmt numFmtId="180" formatCode="0_);[Red]\(0\)"/>
    <numFmt numFmtId="181" formatCode="[$]ggge&quot;年&quot;m&quot;月&quot;d&quot;日&quot;;@" x16r2:formatCode16="[$-ja-JP-x-gannen]ggge&quot;年&quot;m&quot;月&quot;d&quot;日&quot;;@"/>
    <numFmt numFmtId="182" formatCode="[$-411]ggge&quot;年&quot;m&quot;月&quot;d&quot;日&quot;;@"/>
  </numFmts>
  <fonts count="8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8"/>
      <color indexed="8"/>
      <name val="ＭＳ Ｐゴシック"/>
      <family val="3"/>
      <charset val="128"/>
    </font>
    <font>
      <sz val="9"/>
      <name val="ＭＳ ゴシック"/>
      <family val="3"/>
      <charset val="128"/>
    </font>
    <font>
      <sz val="11"/>
      <color indexed="8"/>
      <name val="ＭＳ Ｐゴシック"/>
      <family val="3"/>
      <charset val="128"/>
    </font>
    <font>
      <b/>
      <sz val="10"/>
      <color indexed="8"/>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b/>
      <sz val="10"/>
      <name val="ＭＳ Ｐゴシック"/>
      <family val="3"/>
      <charset val="128"/>
    </font>
    <font>
      <sz val="10"/>
      <color indexed="10"/>
      <name val="ＭＳ Ｐゴシック"/>
      <family val="3"/>
      <charset val="128"/>
    </font>
    <font>
      <sz val="6"/>
      <name val="ＭＳ Ｐゴシック"/>
      <family val="3"/>
      <charset val="128"/>
    </font>
    <font>
      <sz val="11"/>
      <color rgb="FF9C0006"/>
      <name val="ＭＳ Ｐゴシック"/>
      <family val="3"/>
      <charset val="128"/>
      <scheme val="minor"/>
    </font>
    <font>
      <sz val="11"/>
      <color rgb="FF0000FF"/>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10"/>
      <color rgb="FF0070C0"/>
      <name val="ＭＳ Ｐゴシック"/>
      <family val="3"/>
      <charset val="128"/>
    </font>
    <font>
      <sz val="8"/>
      <color indexed="81"/>
      <name val="MS P ゴシック"/>
      <family val="3"/>
      <charset val="128"/>
    </font>
    <font>
      <sz val="9"/>
      <color indexed="81"/>
      <name val="MS P ゴシック"/>
      <family val="3"/>
      <charset val="128"/>
    </font>
    <font>
      <b/>
      <sz val="9"/>
      <color indexed="81"/>
      <name val="MS P 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b/>
      <sz val="11"/>
      <name val="ＭＳ Ｐゴシック"/>
      <family val="3"/>
      <charset val="128"/>
    </font>
    <font>
      <b/>
      <sz val="14"/>
      <name val="ＭＳ Ｐゴシック"/>
      <family val="3"/>
      <charset val="128"/>
    </font>
    <font>
      <sz val="14"/>
      <name val="ＭＳ Ｐゴシック"/>
      <family val="3"/>
      <charset val="128"/>
    </font>
    <font>
      <b/>
      <sz val="10"/>
      <color rgb="FFFF0000"/>
      <name val="ＭＳ Ｐゴシック"/>
      <family val="3"/>
      <charset val="128"/>
    </font>
    <font>
      <b/>
      <sz val="10"/>
      <color indexed="81"/>
      <name val="ＭＳ Ｐゴシック"/>
      <family val="3"/>
      <charset val="128"/>
    </font>
    <font>
      <b/>
      <sz val="9"/>
      <color indexed="10"/>
      <name val="MS P ゴシック"/>
      <family val="3"/>
      <charset val="128"/>
    </font>
    <font>
      <b/>
      <sz val="8"/>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sz val="18"/>
      <name val="ＭＳ Ｐゴシック"/>
      <family val="3"/>
      <charset val="128"/>
    </font>
    <font>
      <b/>
      <sz val="10"/>
      <color indexed="10"/>
      <name val="MS P ゴシック"/>
      <family val="3"/>
      <charset val="128"/>
    </font>
    <font>
      <sz val="14"/>
      <name val="ＭＳ Ｐゴシック"/>
      <family val="3"/>
      <charset val="128"/>
      <scheme val="minor"/>
    </font>
    <font>
      <b/>
      <sz val="12"/>
      <name val="ＭＳ Ｐゴシック"/>
      <family val="3"/>
      <charset val="128"/>
    </font>
    <font>
      <b/>
      <sz val="12"/>
      <color rgb="FFFF0000"/>
      <name val="ＭＳ Ｐゴシック"/>
      <family val="3"/>
      <charset val="128"/>
    </font>
    <font>
      <sz val="12"/>
      <name val="ＭＳ Ｐゴシック"/>
      <family val="3"/>
      <charset val="128"/>
      <scheme val="minor"/>
    </font>
    <font>
      <sz val="8"/>
      <color rgb="FF000000"/>
      <name val="ＭＳ Ｐゴシック"/>
      <family val="3"/>
      <charset val="128"/>
    </font>
    <font>
      <sz val="9"/>
      <color rgb="FFFF0000"/>
      <name val="ＭＳ ゴシック"/>
      <family val="3"/>
      <charset val="128"/>
    </font>
    <font>
      <sz val="9"/>
      <color indexed="10"/>
      <name val="MS P ゴシック"/>
      <family val="3"/>
      <charset val="128"/>
    </font>
    <font>
      <sz val="12"/>
      <color rgb="FFFF0000"/>
      <name val="ＭＳ Ｐゴシック"/>
      <family val="3"/>
      <charset val="128"/>
    </font>
    <font>
      <b/>
      <sz val="14"/>
      <color indexed="10"/>
      <name val="MS P ゴシック"/>
      <family val="3"/>
      <charset val="128"/>
    </font>
    <font>
      <b/>
      <sz val="11"/>
      <color indexed="10"/>
      <name val="MS P ゴシック"/>
      <family val="3"/>
      <charset val="128"/>
    </font>
    <font>
      <b/>
      <sz val="10"/>
      <color indexed="81"/>
      <name val="MS P ゴシック"/>
      <family val="3"/>
      <charset val="128"/>
    </font>
    <font>
      <b/>
      <sz val="14"/>
      <color indexed="81"/>
      <name val="ＭＳ Ｐゴシック"/>
      <family val="3"/>
      <charset val="128"/>
    </font>
    <font>
      <sz val="10"/>
      <name val="HG丸ｺﾞｼｯｸM-PRO"/>
      <family val="3"/>
      <charset val="128"/>
    </font>
    <font>
      <sz val="10"/>
      <color theme="4"/>
      <name val="HG丸ｺﾞｼｯｸM-PRO"/>
      <family val="3"/>
      <charset val="128"/>
    </font>
    <font>
      <sz val="10"/>
      <color theme="4"/>
      <name val="ＭＳ Ｐゴシック"/>
      <family val="3"/>
      <charset val="128"/>
    </font>
    <font>
      <b/>
      <sz val="9"/>
      <color indexed="10"/>
      <name val="ＭＳ Ｐゴシック"/>
      <family val="3"/>
      <charset val="128"/>
    </font>
    <font>
      <sz val="10"/>
      <color theme="1"/>
      <name val="ＭＳ ゴシック"/>
      <family val="3"/>
      <charset val="128"/>
    </font>
    <font>
      <sz val="9"/>
      <color theme="1"/>
      <name val="Meiryo UI"/>
      <family val="3"/>
      <charset val="128"/>
    </font>
    <font>
      <sz val="6"/>
      <name val="ＭＳ Ｐゴシック"/>
      <family val="2"/>
      <charset val="128"/>
      <scheme val="minor"/>
    </font>
    <font>
      <sz val="11"/>
      <color theme="1"/>
      <name val="Meiryo UI"/>
      <family val="3"/>
      <charset val="128"/>
    </font>
    <font>
      <sz val="8"/>
      <color theme="1"/>
      <name val="Meiryo UI"/>
      <family val="3"/>
      <charset val="128"/>
    </font>
    <font>
      <sz val="9"/>
      <color rgb="FF0070C0"/>
      <name val="Meiryo UI"/>
      <family val="3"/>
      <charset val="128"/>
    </font>
    <font>
      <sz val="9"/>
      <color theme="3" tint="0.39997558519241921"/>
      <name val="Meiryo UI"/>
      <family val="3"/>
      <charset val="128"/>
    </font>
    <font>
      <sz val="10"/>
      <color theme="1"/>
      <name val="MS UI Gothic"/>
      <family val="3"/>
      <charset val="128"/>
    </font>
    <font>
      <sz val="8"/>
      <color theme="1"/>
      <name val="MS UI Gothic"/>
      <family val="3"/>
      <charset val="128"/>
    </font>
    <font>
      <sz val="9"/>
      <color theme="1"/>
      <name val="MS UI Gothic"/>
      <family val="3"/>
      <charset val="128"/>
    </font>
    <font>
      <sz val="9"/>
      <color rgb="FFFF0000"/>
      <name val="MS UI Gothic"/>
      <family val="3"/>
      <charset val="128"/>
    </font>
    <font>
      <sz val="8"/>
      <color theme="3"/>
      <name val="Meiryo UI"/>
      <family val="3"/>
      <charset val="128"/>
    </font>
    <font>
      <sz val="10"/>
      <color rgb="FFFF0000"/>
      <name val="MS UI Gothic"/>
      <family val="3"/>
      <charset val="128"/>
    </font>
    <font>
      <b/>
      <sz val="10"/>
      <color rgb="FFFF0000"/>
      <name val="MS UI Gothic"/>
      <family val="3"/>
      <charset val="128"/>
    </font>
    <font>
      <vertAlign val="superscript"/>
      <sz val="11"/>
      <name val="ＭＳ Ｐゴシック"/>
      <family val="3"/>
      <charset val="128"/>
    </font>
  </fonts>
  <fills count="38">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54">
    <xf numFmtId="0" fontId="0" fillId="0" borderId="0"/>
    <xf numFmtId="0" fontId="18" fillId="2"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8" fillId="0" borderId="31" applyNumberFormat="0" applyFill="0" applyAlignment="0" applyProtection="0">
      <alignment vertical="center"/>
    </xf>
    <xf numFmtId="0" fontId="29" fillId="0" borderId="32" applyNumberFormat="0" applyFill="0" applyAlignment="0" applyProtection="0">
      <alignment vertical="center"/>
    </xf>
    <xf numFmtId="0" fontId="30" fillId="0" borderId="33"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5" borderId="34" applyNumberFormat="0" applyAlignment="0" applyProtection="0">
      <alignment vertical="center"/>
    </xf>
    <xf numFmtId="0" fontId="33" fillId="6" borderId="35" applyNumberFormat="0" applyAlignment="0" applyProtection="0">
      <alignment vertical="center"/>
    </xf>
    <xf numFmtId="0" fontId="34" fillId="6" borderId="34" applyNumberFormat="0" applyAlignment="0" applyProtection="0">
      <alignment vertical="center"/>
    </xf>
    <xf numFmtId="0" fontId="35" fillId="0" borderId="36" applyNumberFormat="0" applyFill="0" applyAlignment="0" applyProtection="0">
      <alignment vertical="center"/>
    </xf>
    <xf numFmtId="0" fontId="36" fillId="7" borderId="37"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9" applyNumberFormat="0" applyFill="0" applyAlignment="0" applyProtection="0">
      <alignment vertical="center"/>
    </xf>
    <xf numFmtId="0" fontId="40"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40"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40"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40"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40"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40"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2" borderId="0" applyNumberFormat="0" applyBorder="0" applyAlignment="0" applyProtection="0">
      <alignment vertical="center"/>
    </xf>
    <xf numFmtId="0" fontId="43" fillId="4" borderId="0" applyNumberFormat="0" applyBorder="0" applyAlignment="0" applyProtection="0">
      <alignment vertical="center"/>
    </xf>
    <xf numFmtId="0" fontId="2" fillId="8" borderId="38" applyNumberFormat="0" applyFont="0" applyAlignment="0" applyProtection="0">
      <alignment vertical="center"/>
    </xf>
    <xf numFmtId="0" fontId="40" fillId="12"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28" borderId="0" applyNumberFormat="0" applyBorder="0" applyAlignment="0" applyProtection="0">
      <alignment vertical="center"/>
    </xf>
    <xf numFmtId="0" fontId="40" fillId="32" borderId="0" applyNumberFormat="0" applyBorder="0" applyAlignment="0" applyProtection="0">
      <alignment vertical="center"/>
    </xf>
    <xf numFmtId="0" fontId="27" fillId="0" borderId="0" applyNumberFormat="0" applyFill="0" applyBorder="0" applyAlignment="0" applyProtection="0">
      <alignment vertical="center"/>
    </xf>
    <xf numFmtId="0" fontId="44" fillId="0" borderId="0"/>
    <xf numFmtId="0" fontId="45" fillId="0" borderId="0">
      <alignment vertical="center"/>
    </xf>
    <xf numFmtId="0" fontId="46" fillId="0" borderId="0" applyNumberFormat="0" applyFill="0" applyBorder="0" applyAlignment="0" applyProtection="0">
      <alignment vertical="center"/>
    </xf>
    <xf numFmtId="0" fontId="3" fillId="0" borderId="0">
      <alignment vertical="center"/>
    </xf>
  </cellStyleXfs>
  <cellXfs count="814">
    <xf numFmtId="0" fontId="0" fillId="0" borderId="0" xfId="0"/>
    <xf numFmtId="0" fontId="5" fillId="0" borderId="0" xfId="0" applyFont="1" applyAlignment="1" applyProtection="1">
      <alignment vertical="center"/>
      <protection locked="0"/>
    </xf>
    <xf numFmtId="0" fontId="12"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14"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3" fontId="6" fillId="0" borderId="0" xfId="0" applyNumberFormat="1"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0" xfId="0" applyFont="1" applyAlignment="1" applyProtection="1">
      <alignment horizontal="right" vertical="center" shrinkToFit="1"/>
      <protection locked="0"/>
    </xf>
    <xf numFmtId="0" fontId="6" fillId="0" borderId="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6" fillId="0" borderId="7" xfId="0" applyFont="1" applyBorder="1" applyAlignment="1" applyProtection="1">
      <alignment horizontal="center" vertical="center" shrinkToFit="1"/>
      <protection locked="0"/>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3" fontId="6" fillId="0" borderId="2" xfId="0" applyNumberFormat="1" applyFont="1" applyBorder="1" applyAlignment="1" applyProtection="1">
      <alignment horizontal="right" vertical="center" shrinkToFit="1"/>
      <protection locked="0"/>
    </xf>
    <xf numFmtId="3" fontId="6" fillId="0" borderId="1" xfId="0" applyNumberFormat="1" applyFont="1" applyBorder="1" applyAlignment="1" applyProtection="1">
      <alignment horizontal="right" vertical="center" shrinkToFit="1"/>
      <protection locked="0"/>
    </xf>
    <xf numFmtId="3" fontId="6" fillId="0" borderId="3" xfId="0" applyNumberFormat="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3" fontId="6" fillId="0" borderId="7" xfId="0" applyNumberFormat="1" applyFont="1" applyBorder="1" applyAlignment="1" applyProtection="1">
      <alignment vertical="center" shrinkToFit="1"/>
      <protection locked="0"/>
    </xf>
    <xf numFmtId="3" fontId="6" fillId="0" borderId="6" xfId="0" applyNumberFormat="1"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3" fontId="6" fillId="0" borderId="14" xfId="0" applyNumberFormat="1" applyFont="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14" xfId="0" applyFont="1" applyBorder="1" applyAlignment="1" applyProtection="1">
      <alignment vertical="center"/>
      <protection locked="0"/>
    </xf>
    <xf numFmtId="3" fontId="5" fillId="0" borderId="6"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5" fillId="0" borderId="10" xfId="0" applyFont="1" applyBorder="1" applyAlignment="1" applyProtection="1">
      <alignment horizontal="center" vertical="center" shrinkToFit="1"/>
      <protection locked="0"/>
    </xf>
    <xf numFmtId="3" fontId="5" fillId="0" borderId="7" xfId="0" applyNumberFormat="1"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3" fontId="6" fillId="0" borderId="9" xfId="0" applyNumberFormat="1" applyFont="1" applyBorder="1" applyAlignment="1" applyProtection="1">
      <alignment vertical="center" shrinkToFit="1"/>
      <protection locked="0"/>
    </xf>
    <xf numFmtId="3" fontId="5" fillId="0" borderId="9" xfId="0" applyNumberFormat="1" applyFont="1" applyBorder="1" applyAlignment="1" applyProtection="1">
      <alignment vertical="center" shrinkToFit="1"/>
      <protection locked="0"/>
    </xf>
    <xf numFmtId="3" fontId="6" fillId="0" borderId="8" xfId="0" applyNumberFormat="1" applyFont="1" applyBorder="1" applyAlignment="1" applyProtection="1">
      <alignment vertical="center" shrinkToFit="1"/>
      <protection locked="0"/>
    </xf>
    <xf numFmtId="3" fontId="6" fillId="0" borderId="41" xfId="0" applyNumberFormat="1"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3" fontId="6" fillId="0" borderId="2" xfId="0" applyNumberFormat="1" applyFont="1" applyBorder="1" applyAlignment="1" applyProtection="1">
      <alignment vertical="center" shrinkToFit="1"/>
      <protection locked="0"/>
    </xf>
    <xf numFmtId="3" fontId="5" fillId="0" borderId="2" xfId="0" applyNumberFormat="1" applyFont="1" applyBorder="1" applyAlignment="1" applyProtection="1">
      <alignment vertical="center" shrinkToFit="1"/>
      <protection locked="0"/>
    </xf>
    <xf numFmtId="3" fontId="6" fillId="0" borderId="1" xfId="0" applyNumberFormat="1" applyFont="1" applyBorder="1" applyAlignment="1" applyProtection="1">
      <alignment vertical="center" shrinkToFit="1"/>
      <protection locked="0"/>
    </xf>
    <xf numFmtId="3" fontId="6" fillId="0" borderId="3" xfId="0" applyNumberFormat="1" applyFont="1" applyBorder="1" applyAlignment="1" applyProtection="1">
      <alignment vertical="center" shrinkToFit="1"/>
      <protection locked="0"/>
    </xf>
    <xf numFmtId="0" fontId="11" fillId="0" borderId="8" xfId="0" applyFont="1" applyBorder="1" applyAlignment="1" applyProtection="1">
      <alignment horizontal="center" vertical="center" shrinkToFit="1"/>
      <protection locked="0"/>
    </xf>
    <xf numFmtId="3" fontId="5" fillId="0" borderId="0" xfId="0" applyNumberFormat="1" applyFont="1" applyAlignment="1" applyProtection="1">
      <alignment vertical="center" shrinkToFit="1"/>
      <protection locked="0"/>
    </xf>
    <xf numFmtId="0" fontId="5" fillId="0" borderId="0" xfId="0" applyFont="1" applyAlignment="1" applyProtection="1">
      <alignment vertical="top" shrinkToFit="1"/>
      <protection locked="0"/>
    </xf>
    <xf numFmtId="3" fontId="6" fillId="0" borderId="2" xfId="0" applyNumberFormat="1" applyFont="1" applyBorder="1" applyAlignment="1" applyProtection="1">
      <alignment horizontal="center" vertical="center" shrinkToFit="1"/>
      <protection locked="0"/>
    </xf>
    <xf numFmtId="3" fontId="6" fillId="0" borderId="1" xfId="0" applyNumberFormat="1" applyFont="1" applyBorder="1" applyAlignment="1" applyProtection="1">
      <alignment horizontal="center" vertical="center" shrinkToFit="1"/>
      <protection locked="0"/>
    </xf>
    <xf numFmtId="3" fontId="6" fillId="0" borderId="3" xfId="0" applyNumberFormat="1" applyFont="1" applyBorder="1" applyAlignment="1" applyProtection="1">
      <alignment horizontal="center" vertical="center" shrinkToFit="1"/>
      <protection locked="0"/>
    </xf>
    <xf numFmtId="3" fontId="6" fillId="0" borderId="7" xfId="0" applyNumberFormat="1" applyFont="1" applyBorder="1" applyAlignment="1" applyProtection="1">
      <alignment horizontal="center" vertical="center" shrinkToFit="1"/>
      <protection locked="0"/>
    </xf>
    <xf numFmtId="0" fontId="5" fillId="0" borderId="13" xfId="0" applyFont="1" applyBorder="1" applyAlignment="1" applyProtection="1">
      <alignment vertical="center"/>
      <protection locked="0"/>
    </xf>
    <xf numFmtId="3" fontId="5" fillId="0" borderId="2" xfId="0" applyNumberFormat="1" applyFont="1" applyBorder="1" applyAlignment="1" applyProtection="1">
      <alignment horizontal="right" vertical="center"/>
      <protection locked="0"/>
    </xf>
    <xf numFmtId="3" fontId="5" fillId="0" borderId="1" xfId="0" applyNumberFormat="1" applyFont="1" applyBorder="1" applyAlignment="1" applyProtection="1">
      <alignment horizontal="right" vertical="center"/>
      <protection locked="0"/>
    </xf>
    <xf numFmtId="3" fontId="5" fillId="0" borderId="3" xfId="0" applyNumberFormat="1" applyFont="1" applyBorder="1" applyAlignment="1" applyProtection="1">
      <alignment horizontal="right" vertical="center"/>
      <protection locked="0"/>
    </xf>
    <xf numFmtId="0" fontId="11" fillId="0" borderId="18" xfId="0" applyFont="1" applyBorder="1" applyAlignment="1" applyProtection="1">
      <alignment vertical="center" shrinkToFit="1"/>
      <protection locked="0"/>
    </xf>
    <xf numFmtId="3" fontId="6" fillId="0" borderId="7" xfId="0" applyNumberFormat="1" applyFont="1" applyBorder="1" applyAlignment="1" applyProtection="1">
      <alignment horizontal="right" vertical="center" shrinkToFit="1"/>
      <protection locked="0"/>
    </xf>
    <xf numFmtId="0" fontId="5" fillId="0" borderId="7" xfId="0" applyFont="1" applyBorder="1" applyAlignment="1" applyProtection="1">
      <alignment vertical="center" shrinkToFit="1"/>
      <protection locked="0"/>
    </xf>
    <xf numFmtId="0" fontId="15" fillId="0" borderId="14" xfId="0" applyFont="1" applyBorder="1" applyAlignment="1" applyProtection="1">
      <alignment vertical="center"/>
      <protection locked="0"/>
    </xf>
    <xf numFmtId="0" fontId="5" fillId="0" borderId="18" xfId="0" applyFont="1" applyBorder="1" applyAlignment="1" applyProtection="1">
      <alignment horizontal="left" vertical="center"/>
      <protection locked="0"/>
    </xf>
    <xf numFmtId="0" fontId="5" fillId="0" borderId="0" xfId="0" applyFont="1" applyAlignment="1" applyProtection="1">
      <alignment vertical="top"/>
      <protection locked="0"/>
    </xf>
    <xf numFmtId="0" fontId="10" fillId="0" borderId="9" xfId="0" applyFont="1" applyBorder="1" applyAlignment="1" applyProtection="1">
      <alignment horizontal="center" vertical="center" shrinkToFit="1"/>
      <protection locked="0"/>
    </xf>
    <xf numFmtId="0" fontId="5" fillId="0" borderId="9" xfId="0" applyFont="1" applyBorder="1" applyAlignment="1" applyProtection="1">
      <alignment vertical="center" shrinkToFit="1"/>
      <protection locked="0"/>
    </xf>
    <xf numFmtId="38" fontId="5" fillId="0" borderId="9" xfId="2" applyFont="1" applyBorder="1" applyAlignment="1" applyProtection="1">
      <alignment vertical="center" shrinkToFit="1"/>
      <protection locked="0"/>
    </xf>
    <xf numFmtId="38" fontId="12" fillId="0" borderId="9" xfId="2"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15" fillId="0" borderId="18" xfId="0" applyFont="1" applyBorder="1" applyAlignment="1" applyProtection="1">
      <alignment horizontal="left" vertical="center" wrapText="1"/>
      <protection locked="0"/>
    </xf>
    <xf numFmtId="0" fontId="5" fillId="0" borderId="7" xfId="0" applyFont="1" applyBorder="1" applyAlignment="1" applyProtection="1">
      <alignment horizontal="right" vertical="center" shrinkToFit="1"/>
      <protection locked="0"/>
    </xf>
    <xf numFmtId="0" fontId="15" fillId="0" borderId="14" xfId="0" applyFont="1" applyBorder="1" applyAlignment="1" applyProtection="1">
      <alignment vertical="center" wrapText="1"/>
      <protection locked="0"/>
    </xf>
    <xf numFmtId="0" fontId="5" fillId="0" borderId="18" xfId="0" applyFont="1" applyBorder="1" applyAlignment="1" applyProtection="1">
      <alignment horizontal="left" vertical="center" wrapText="1"/>
      <protection locked="0"/>
    </xf>
    <xf numFmtId="0" fontId="5" fillId="0" borderId="14"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5" fillId="0" borderId="6" xfId="0" applyFont="1" applyBorder="1" applyAlignment="1" applyProtection="1">
      <alignment vertical="center"/>
      <protection locked="0"/>
    </xf>
    <xf numFmtId="0" fontId="0" fillId="0" borderId="6" xfId="0" applyFill="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5" fillId="0" borderId="0" xfId="0" applyFont="1" applyAlignment="1" applyProtection="1">
      <alignment horizontal="left" vertical="center"/>
      <protection locked="0"/>
    </xf>
    <xf numFmtId="0" fontId="0" fillId="0" borderId="7" xfId="0" applyBorder="1" applyAlignment="1" applyProtection="1">
      <alignment shrinkToFit="1"/>
      <protection locked="0"/>
    </xf>
    <xf numFmtId="0" fontId="15" fillId="0" borderId="14" xfId="0" applyFont="1" applyBorder="1" applyAlignment="1" applyProtection="1">
      <alignment horizontal="center" vertical="center"/>
      <protection locked="0"/>
    </xf>
    <xf numFmtId="0" fontId="11" fillId="0" borderId="7" xfId="0" applyFont="1" applyBorder="1" applyAlignment="1" applyProtection="1">
      <alignment horizontal="center" vertical="center" shrinkToFit="1"/>
      <protection locked="0"/>
    </xf>
    <xf numFmtId="0" fontId="5" fillId="0" borderId="29"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14" xfId="0" applyFont="1" applyBorder="1" applyAlignment="1" applyProtection="1">
      <alignment horizontal="left" vertical="center"/>
      <protection locked="0"/>
    </xf>
    <xf numFmtId="0" fontId="5" fillId="0" borderId="6" xfId="0" applyFont="1" applyBorder="1" applyAlignment="1" applyProtection="1">
      <alignment vertical="top" wrapText="1"/>
      <protection locked="0"/>
    </xf>
    <xf numFmtId="0" fontId="5" fillId="0" borderId="0" xfId="0" applyFont="1" applyAlignment="1" applyProtection="1">
      <alignment horizontal="left" vertical="center" indent="2"/>
      <protection locked="0"/>
    </xf>
    <xf numFmtId="3" fontId="5" fillId="0" borderId="6" xfId="2" applyNumberFormat="1" applyFont="1" applyBorder="1" applyAlignment="1" applyProtection="1">
      <alignment vertical="center"/>
      <protection locked="0"/>
    </xf>
    <xf numFmtId="3" fontId="5" fillId="0" borderId="0" xfId="2" applyNumberFormat="1" applyFont="1" applyBorder="1" applyAlignment="1" applyProtection="1">
      <alignment vertical="center"/>
      <protection locked="0"/>
    </xf>
    <xf numFmtId="0" fontId="15" fillId="0" borderId="15" xfId="0" applyFont="1" applyBorder="1" applyAlignment="1" applyProtection="1">
      <alignment horizontal="center" vertical="center"/>
      <protection locked="0"/>
    </xf>
    <xf numFmtId="3" fontId="5" fillId="0" borderId="8"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horizontal="center" vertical="center" shrinkToFit="1"/>
      <protection locked="0"/>
    </xf>
    <xf numFmtId="176" fontId="6" fillId="0" borderId="0" xfId="0" applyNumberFormat="1" applyFont="1" applyBorder="1" applyAlignment="1" applyProtection="1">
      <alignment vertical="center" shrinkToFit="1"/>
      <protection locked="0"/>
    </xf>
    <xf numFmtId="0" fontId="5" fillId="0" borderId="0" xfId="0" applyFont="1" applyAlignment="1" applyProtection="1">
      <alignment horizontal="center" vertical="center"/>
      <protection locked="0"/>
    </xf>
    <xf numFmtId="0" fontId="0" fillId="0" borderId="0" xfId="0" applyAlignment="1" applyProtection="1">
      <alignment shrinkToFit="1"/>
      <protection locked="0"/>
    </xf>
    <xf numFmtId="0" fontId="0" fillId="0" borderId="0" xfId="0" applyAlignment="1" applyProtection="1">
      <alignment vertical="center" shrinkToFit="1"/>
      <protection locked="0"/>
    </xf>
    <xf numFmtId="3" fontId="6" fillId="0" borderId="7" xfId="0" applyNumberFormat="1" applyFont="1" applyBorder="1" applyAlignment="1" applyProtection="1">
      <alignment vertical="center" shrinkToFit="1"/>
    </xf>
    <xf numFmtId="3" fontId="6" fillId="0" borderId="18" xfId="0" applyNumberFormat="1" applyFont="1" applyBorder="1" applyAlignment="1" applyProtection="1">
      <alignment vertical="center" shrinkToFit="1"/>
    </xf>
    <xf numFmtId="3" fontId="6" fillId="0" borderId="14" xfId="0" applyNumberFormat="1" applyFont="1" applyBorder="1" applyAlignment="1" applyProtection="1">
      <alignment vertical="center" shrinkToFit="1"/>
    </xf>
    <xf numFmtId="3" fontId="6" fillId="0" borderId="16" xfId="0" applyNumberFormat="1" applyFont="1" applyBorder="1" applyAlignment="1" applyProtection="1">
      <alignment vertical="center" shrinkToFit="1"/>
    </xf>
    <xf numFmtId="3" fontId="6" fillId="0" borderId="7" xfId="0" applyNumberFormat="1" applyFont="1" applyBorder="1" applyAlignment="1" applyProtection="1">
      <alignment horizontal="right" vertical="center" shrinkToFit="1"/>
    </xf>
    <xf numFmtId="3" fontId="6" fillId="0" borderId="48" xfId="0" applyNumberFormat="1" applyFont="1" applyBorder="1" applyAlignment="1" applyProtection="1">
      <alignment vertical="center" shrinkToFit="1"/>
    </xf>
    <xf numFmtId="38" fontId="5" fillId="0" borderId="7" xfId="0" applyNumberFormat="1" applyFont="1" applyBorder="1" applyAlignment="1" applyProtection="1">
      <alignment horizontal="right" vertical="center" shrinkToFit="1"/>
    </xf>
    <xf numFmtId="38" fontId="5" fillId="0" borderId="0" xfId="0" applyNumberFormat="1" applyFont="1" applyBorder="1" applyAlignment="1" applyProtection="1">
      <alignment vertical="center"/>
    </xf>
    <xf numFmtId="3" fontId="6" fillId="0" borderId="8" xfId="0" applyNumberFormat="1" applyFont="1" applyBorder="1" applyAlignment="1" applyProtection="1">
      <alignment vertical="center" shrinkToFit="1"/>
    </xf>
    <xf numFmtId="0" fontId="0" fillId="0" borderId="0" xfId="0" applyProtection="1">
      <protection locked="0"/>
    </xf>
    <xf numFmtId="38" fontId="19" fillId="0" borderId="0" xfId="2" applyFont="1" applyAlignment="1" applyProtection="1">
      <alignment vertical="center"/>
      <protection locked="0"/>
    </xf>
    <xf numFmtId="38" fontId="3" fillId="0" borderId="0" xfId="2" applyFont="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3" applyFont="1" applyFill="1" applyBorder="1" applyAlignment="1" applyProtection="1">
      <alignment vertical="center" wrapText="1"/>
      <protection locked="0"/>
    </xf>
    <xf numFmtId="38" fontId="3" fillId="0" borderId="0" xfId="2" applyFill="1" applyBorder="1" applyAlignment="1" applyProtection="1">
      <alignment vertical="center"/>
      <protection locked="0"/>
    </xf>
    <xf numFmtId="0" fontId="0" fillId="0" borderId="0" xfId="0" applyFill="1" applyBorder="1" applyProtection="1">
      <protection locked="0"/>
    </xf>
    <xf numFmtId="38" fontId="20" fillId="0" borderId="0" xfId="1" applyNumberFormat="1" applyFont="1" applyFill="1" applyBorder="1" applyProtection="1">
      <alignment vertical="center"/>
      <protection locked="0"/>
    </xf>
    <xf numFmtId="0" fontId="3" fillId="0" borderId="0" xfId="0" applyFont="1" applyFill="1" applyBorder="1" applyAlignment="1" applyProtection="1">
      <alignment vertical="center"/>
      <protection locked="0"/>
    </xf>
    <xf numFmtId="0" fontId="20" fillId="0" borderId="0" xfId="1"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8" fontId="19" fillId="0" borderId="0" xfId="2" applyFont="1" applyFill="1" applyAlignment="1" applyProtection="1">
      <alignment vertical="center"/>
      <protection locked="0"/>
    </xf>
    <xf numFmtId="38" fontId="3" fillId="0" borderId="0" xfId="2" applyFont="1" applyFill="1" applyAlignment="1" applyProtection="1">
      <alignment vertical="center"/>
      <protection locked="0"/>
    </xf>
    <xf numFmtId="0" fontId="0" fillId="0" borderId="0" xfId="0" applyFill="1" applyAlignment="1" applyProtection="1">
      <alignment vertical="center"/>
      <protection locked="0"/>
    </xf>
    <xf numFmtId="0" fontId="47" fillId="0" borderId="0" xfId="0" applyFont="1" applyFill="1" applyAlignment="1" applyProtection="1">
      <alignment vertical="center"/>
      <protection locked="0"/>
    </xf>
    <xf numFmtId="0" fontId="22" fillId="0" borderId="0" xfId="0" applyFont="1" applyAlignment="1" applyProtection="1">
      <alignment vertical="center" wrapText="1" shrinkToFi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49" fillId="0" borderId="0" xfId="0" applyFont="1" applyFill="1" applyBorder="1" applyAlignment="1" applyProtection="1">
      <alignment vertical="center"/>
      <protection locked="0"/>
    </xf>
    <xf numFmtId="0" fontId="54" fillId="0" borderId="0" xfId="0" applyFont="1" applyFill="1" applyBorder="1" applyAlignment="1" applyProtection="1">
      <alignment vertical="center" wrapText="1"/>
      <protection locked="0"/>
    </xf>
    <xf numFmtId="0" fontId="54" fillId="0" borderId="0" xfId="0" applyFont="1" applyFill="1" applyBorder="1" applyAlignment="1" applyProtection="1">
      <alignment vertical="top" wrapText="1"/>
      <protection locked="0"/>
    </xf>
    <xf numFmtId="0" fontId="56" fillId="0" borderId="0" xfId="0" applyFont="1" applyFill="1" applyAlignment="1" applyProtection="1">
      <alignment horizontal="center"/>
      <protection locked="0"/>
    </xf>
    <xf numFmtId="3" fontId="6" fillId="0" borderId="29" xfId="0" applyNumberFormat="1" applyFont="1" applyBorder="1" applyAlignment="1" applyProtection="1">
      <alignment vertical="center" shrinkToFit="1"/>
    </xf>
    <xf numFmtId="0" fontId="5" fillId="0" borderId="0" xfId="0" applyFont="1" applyAlignment="1" applyProtection="1">
      <alignment vertical="center" wrapText="1" shrinkToFit="1"/>
      <protection locked="0"/>
    </xf>
    <xf numFmtId="3" fontId="6" fillId="0" borderId="10" xfId="0" applyNumberFormat="1"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right" vertical="center" shrinkToFit="1"/>
      <protection locked="0"/>
    </xf>
    <xf numFmtId="0" fontId="6" fillId="0" borderId="12" xfId="0" applyFont="1" applyBorder="1" applyAlignment="1" applyProtection="1">
      <alignment horizontal="right" vertical="center" shrinkToFit="1"/>
      <protection locked="0"/>
    </xf>
    <xf numFmtId="38" fontId="6" fillId="0" borderId="20" xfId="0" applyNumberFormat="1" applyFont="1" applyBorder="1" applyAlignment="1" applyProtection="1">
      <alignment vertical="center" shrinkToFit="1"/>
    </xf>
    <xf numFmtId="38" fontId="6" fillId="0" borderId="18" xfId="0" applyNumberFormat="1" applyFont="1" applyBorder="1" applyAlignment="1" applyProtection="1">
      <alignment vertical="center" shrinkToFit="1"/>
    </xf>
    <xf numFmtId="38" fontId="5" fillId="0" borderId="14" xfId="0" applyNumberFormat="1" applyFont="1" applyBorder="1" applyAlignment="1" applyProtection="1">
      <alignment vertical="center" shrinkToFit="1"/>
      <protection locked="0"/>
    </xf>
    <xf numFmtId="38" fontId="5" fillId="0" borderId="18" xfId="0" applyNumberFormat="1" applyFont="1" applyBorder="1" applyAlignment="1" applyProtection="1">
      <alignment vertical="center" shrinkToFit="1"/>
      <protection locked="0"/>
    </xf>
    <xf numFmtId="38" fontId="6" fillId="0" borderId="12" xfId="0" applyNumberFormat="1" applyFont="1" applyBorder="1" applyAlignment="1" applyProtection="1">
      <alignment vertical="center" shrinkToFit="1"/>
      <protection locked="0"/>
    </xf>
    <xf numFmtId="38" fontId="6" fillId="0" borderId="6" xfId="0" applyNumberFormat="1" applyFont="1" applyBorder="1" applyAlignment="1" applyProtection="1">
      <alignment vertical="center" shrinkToFit="1"/>
      <protection locked="0"/>
    </xf>
    <xf numFmtId="38" fontId="6" fillId="0" borderId="2" xfId="0" applyNumberFormat="1" applyFont="1" applyBorder="1" applyAlignment="1" applyProtection="1">
      <alignment vertical="center" shrinkToFit="1"/>
      <protection locked="0"/>
    </xf>
    <xf numFmtId="38" fontId="6" fillId="0" borderId="1" xfId="0" applyNumberFormat="1" applyFont="1" applyBorder="1" applyAlignment="1" applyProtection="1">
      <alignment vertical="center" shrinkToFit="1"/>
      <protection locked="0"/>
    </xf>
    <xf numFmtId="38" fontId="5" fillId="0" borderId="30" xfId="0" applyNumberFormat="1" applyFont="1" applyBorder="1" applyAlignment="1" applyProtection="1">
      <alignment vertical="center" shrinkToFit="1"/>
    </xf>
    <xf numFmtId="38" fontId="5" fillId="0" borderId="14" xfId="0" applyNumberFormat="1" applyFont="1" applyBorder="1" applyAlignment="1" applyProtection="1">
      <alignment vertical="center" shrinkToFit="1"/>
    </xf>
    <xf numFmtId="38" fontId="5" fillId="0" borderId="18" xfId="0" applyNumberFormat="1" applyFont="1" applyBorder="1" applyAlignment="1" applyProtection="1">
      <alignment vertical="center" shrinkToFit="1"/>
    </xf>
    <xf numFmtId="38" fontId="5" fillId="0" borderId="18" xfId="2" applyNumberFormat="1" applyFont="1" applyBorder="1" applyAlignment="1" applyProtection="1">
      <alignment vertical="center" shrinkToFit="1"/>
    </xf>
    <xf numFmtId="38" fontId="5" fillId="0" borderId="15" xfId="0" applyNumberFormat="1" applyFont="1" applyBorder="1" applyAlignment="1" applyProtection="1">
      <alignment vertical="center" shrinkToFit="1"/>
    </xf>
    <xf numFmtId="38" fontId="5" fillId="0" borderId="19" xfId="0" applyNumberFormat="1" applyFont="1" applyBorder="1" applyAlignment="1" applyProtection="1">
      <alignment vertical="center" shrinkToFit="1"/>
    </xf>
    <xf numFmtId="38" fontId="5" fillId="0" borderId="14" xfId="2" applyNumberFormat="1" applyFont="1" applyBorder="1" applyAlignment="1" applyProtection="1">
      <alignment vertical="center" shrinkToFit="1"/>
    </xf>
    <xf numFmtId="38" fontId="6" fillId="0" borderId="16" xfId="0" applyNumberFormat="1" applyFont="1" applyBorder="1" applyAlignment="1" applyProtection="1">
      <alignment vertical="center" shrinkToFit="1"/>
    </xf>
    <xf numFmtId="38" fontId="6" fillId="0" borderId="53" xfId="0" applyNumberFormat="1" applyFont="1" applyBorder="1" applyAlignment="1" applyProtection="1">
      <alignment vertical="center" shrinkToFit="1"/>
    </xf>
    <xf numFmtId="38" fontId="6" fillId="0" borderId="7" xfId="0" applyNumberFormat="1" applyFont="1" applyBorder="1" applyAlignment="1" applyProtection="1">
      <alignment horizontal="right" vertical="center" shrinkToFit="1"/>
    </xf>
    <xf numFmtId="38" fontId="6" fillId="0" borderId="7" xfId="0" applyNumberFormat="1" applyFont="1" applyBorder="1" applyAlignment="1" applyProtection="1">
      <alignment horizontal="right" vertical="center" shrinkToFit="1"/>
      <protection locked="0"/>
    </xf>
    <xf numFmtId="38" fontId="5" fillId="0" borderId="7" xfId="0" applyNumberFormat="1" applyFont="1" applyBorder="1" applyAlignment="1" applyProtection="1">
      <alignment horizontal="right" vertical="center" shrinkToFit="1"/>
      <protection locked="0"/>
    </xf>
    <xf numFmtId="38" fontId="6" fillId="0" borderId="7" xfId="2" applyNumberFormat="1" applyFont="1" applyBorder="1" applyAlignment="1" applyProtection="1">
      <alignment horizontal="right" vertical="center" shrinkToFit="1"/>
      <protection locked="0"/>
    </xf>
    <xf numFmtId="38" fontId="5" fillId="0" borderId="7" xfId="2" applyNumberFormat="1" applyFont="1" applyBorder="1" applyAlignment="1" applyProtection="1">
      <alignment horizontal="right" vertical="center" shrinkToFit="1"/>
      <protection locked="0"/>
    </xf>
    <xf numFmtId="38" fontId="0" fillId="0" borderId="7" xfId="0" applyNumberFormat="1" applyBorder="1" applyAlignment="1" applyProtection="1">
      <alignment shrinkToFit="1"/>
      <protection locked="0"/>
    </xf>
    <xf numFmtId="38" fontId="5" fillId="0" borderId="9" xfId="0" applyNumberFormat="1" applyFont="1" applyBorder="1" applyAlignment="1" applyProtection="1">
      <alignment vertical="center" shrinkToFit="1"/>
      <protection locked="0"/>
    </xf>
    <xf numFmtId="38" fontId="6" fillId="0" borderId="9" xfId="0" applyNumberFormat="1" applyFont="1" applyBorder="1" applyAlignment="1" applyProtection="1">
      <alignment vertical="center" shrinkToFit="1"/>
    </xf>
    <xf numFmtId="38" fontId="6" fillId="0" borderId="11" xfId="0" applyNumberFormat="1" applyFont="1" applyBorder="1" applyAlignment="1" applyProtection="1">
      <alignment vertical="center" shrinkToFit="1"/>
    </xf>
    <xf numFmtId="38" fontId="6" fillId="0" borderId="14" xfId="0" applyNumberFormat="1" applyFont="1" applyBorder="1" applyAlignment="1" applyProtection="1">
      <alignment vertical="center" shrinkToFit="1"/>
    </xf>
    <xf numFmtId="38" fontId="6" fillId="0" borderId="7" xfId="0" applyNumberFormat="1" applyFont="1" applyBorder="1" applyAlignment="1" applyProtection="1">
      <alignment vertical="center" shrinkToFit="1"/>
      <protection locked="0"/>
    </xf>
    <xf numFmtId="0" fontId="14"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3" fontId="5" fillId="0" borderId="14" xfId="0" applyNumberFormat="1" applyFont="1" applyBorder="1" applyAlignment="1" applyProtection="1">
      <alignment vertical="center" shrinkToFit="1"/>
      <protection locked="0"/>
    </xf>
    <xf numFmtId="3" fontId="5" fillId="0" borderId="18" xfId="0" applyNumberFormat="1" applyFont="1" applyBorder="1" applyAlignment="1" applyProtection="1">
      <alignment vertical="center" shrinkToFit="1"/>
      <protection locked="0"/>
    </xf>
    <xf numFmtId="3" fontId="5" fillId="0" borderId="29" xfId="0" applyNumberFormat="1" applyFont="1" applyBorder="1" applyAlignment="1" applyProtection="1">
      <alignment vertical="center" shrinkToFit="1"/>
      <protection locked="0"/>
    </xf>
    <xf numFmtId="3" fontId="5" fillId="0" borderId="13" xfId="0" applyNumberFormat="1" applyFont="1" applyBorder="1" applyAlignment="1" applyProtection="1">
      <alignment vertical="center" shrinkToFit="1"/>
      <protection locked="0"/>
    </xf>
    <xf numFmtId="38" fontId="5" fillId="0" borderId="16" xfId="0" applyNumberFormat="1" applyFont="1" applyBorder="1" applyAlignment="1" applyProtection="1">
      <alignment vertical="center" shrinkToFit="1"/>
    </xf>
    <xf numFmtId="38" fontId="5" fillId="0" borderId="7" xfId="0" applyNumberFormat="1" applyFont="1" applyBorder="1" applyAlignment="1" applyProtection="1">
      <alignment vertical="center" shrinkToFit="1"/>
    </xf>
    <xf numFmtId="38" fontId="6" fillId="0" borderId="14" xfId="0" applyNumberFormat="1" applyFont="1" applyBorder="1" applyAlignment="1" applyProtection="1">
      <alignment vertical="center" shrinkToFit="1"/>
      <protection locked="0"/>
    </xf>
    <xf numFmtId="0" fontId="15" fillId="0" borderId="14" xfId="0" applyFont="1" applyBorder="1" applyAlignment="1" applyProtection="1">
      <alignment horizontal="left" vertical="center"/>
    </xf>
    <xf numFmtId="38" fontId="5" fillId="0" borderId="0" xfId="0" applyNumberFormat="1" applyFont="1" applyAlignment="1" applyProtection="1">
      <alignment vertical="center" shrinkToFit="1"/>
    </xf>
    <xf numFmtId="38" fontId="5" fillId="0" borderId="29" xfId="0" applyNumberFormat="1" applyFont="1" applyBorder="1" applyAlignment="1" applyProtection="1">
      <alignment vertical="center" shrinkToFit="1"/>
    </xf>
    <xf numFmtId="3" fontId="6" fillId="0" borderId="48" xfId="0" applyNumberFormat="1" applyFont="1" applyBorder="1" applyAlignment="1" applyProtection="1">
      <alignment vertical="center" shrinkToFit="1"/>
      <protection locked="0"/>
    </xf>
    <xf numFmtId="38" fontId="5" fillId="0" borderId="13" xfId="2" applyNumberFormat="1" applyFont="1" applyBorder="1" applyAlignment="1" applyProtection="1">
      <alignment vertical="center" shrinkToFit="1"/>
    </xf>
    <xf numFmtId="38" fontId="5" fillId="0" borderId="17" xfId="2" applyNumberFormat="1" applyFont="1" applyBorder="1" applyAlignment="1" applyProtection="1">
      <alignment vertical="center" shrinkToFit="1"/>
    </xf>
    <xf numFmtId="178" fontId="6" fillId="0" borderId="7" xfId="0" applyNumberFormat="1" applyFont="1" applyBorder="1" applyAlignment="1" applyProtection="1">
      <alignment vertical="center" shrinkToFit="1"/>
    </xf>
    <xf numFmtId="0" fontId="0" fillId="0" borderId="0" xfId="0" applyFont="1" applyProtection="1">
      <protection locked="0"/>
    </xf>
    <xf numFmtId="49" fontId="5" fillId="0" borderId="0" xfId="0" applyNumberFormat="1" applyFont="1" applyAlignment="1" applyProtection="1">
      <alignment horizontal="right" vertical="center"/>
      <protection locked="0"/>
    </xf>
    <xf numFmtId="38" fontId="7" fillId="0" borderId="2" xfId="2" applyFont="1" applyFill="1" applyBorder="1" applyAlignment="1" applyProtection="1">
      <alignment horizontal="center" vertical="center" wrapText="1"/>
      <protection locked="0"/>
    </xf>
    <xf numFmtId="0" fontId="5" fillId="0" borderId="0" xfId="0" applyFont="1" applyBorder="1" applyAlignment="1" applyProtection="1">
      <alignment vertical="top" wrapText="1"/>
      <protection locked="0"/>
    </xf>
    <xf numFmtId="0" fontId="8" fillId="0" borderId="3" xfId="0" applyFont="1" applyBorder="1" applyAlignment="1" applyProtection="1">
      <alignment horizontal="right" vertical="center" shrinkToFit="1"/>
      <protection locked="0"/>
    </xf>
    <xf numFmtId="0" fontId="7" fillId="0" borderId="0" xfId="0" applyFont="1" applyFill="1" applyProtection="1">
      <protection locked="0"/>
    </xf>
    <xf numFmtId="38" fontId="58" fillId="0" borderId="0" xfId="1" applyNumberFormat="1" applyFont="1" applyFill="1" applyBorder="1" applyProtection="1">
      <alignment vertical="center"/>
      <protection locked="0"/>
    </xf>
    <xf numFmtId="0" fontId="58" fillId="0" borderId="0" xfId="1" applyFont="1" applyFill="1" applyBorder="1" applyProtection="1">
      <alignment vertical="center"/>
      <protection locked="0"/>
    </xf>
    <xf numFmtId="0" fontId="12" fillId="0" borderId="0" xfId="0" applyFont="1" applyProtection="1">
      <protection locked="0"/>
    </xf>
    <xf numFmtId="0" fontId="59" fillId="0" borderId="0" xfId="3" applyFont="1" applyProtection="1">
      <alignment vertical="center"/>
      <protection locked="0"/>
    </xf>
    <xf numFmtId="38" fontId="19" fillId="0" borderId="0" xfId="2" applyFont="1" applyAlignment="1" applyProtection="1">
      <alignment horizontal="right" vertical="center"/>
      <protection locked="0"/>
    </xf>
    <xf numFmtId="38" fontId="55" fillId="33" borderId="10" xfId="2"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0" xfId="2" applyNumberFormat="1" applyFont="1" applyAlignment="1" applyProtection="1">
      <alignment vertical="center"/>
      <protection locked="0"/>
    </xf>
    <xf numFmtId="38" fontId="3" fillId="0" borderId="0" xfId="2" applyFont="1" applyAlignment="1" applyProtection="1">
      <alignment horizontal="center" vertical="center"/>
      <protection locked="0"/>
    </xf>
    <xf numFmtId="0" fontId="3" fillId="0" borderId="0" xfId="0" applyFont="1" applyAlignment="1" applyProtection="1">
      <alignment horizontal="left" vertical="center"/>
      <protection locked="0"/>
    </xf>
    <xf numFmtId="38" fontId="7" fillId="0" borderId="1" xfId="2" applyFont="1" applyFill="1" applyBorder="1" applyAlignment="1" applyProtection="1">
      <alignment horizontal="center" vertical="center" wrapText="1"/>
      <protection locked="0"/>
    </xf>
    <xf numFmtId="38" fontId="7" fillId="0" borderId="54" xfId="2" applyFont="1" applyFill="1" applyBorder="1" applyAlignment="1" applyProtection="1">
      <alignment horizontal="center" vertical="center"/>
      <protection locked="0"/>
    </xf>
    <xf numFmtId="38" fontId="7" fillId="0" borderId="5" xfId="2" applyFont="1" applyFill="1" applyBorder="1" applyAlignment="1" applyProtection="1">
      <alignment horizontal="center" vertical="center" wrapText="1"/>
      <protection locked="0"/>
    </xf>
    <xf numFmtId="38" fontId="7" fillId="0" borderId="10" xfId="2" applyFont="1" applyFill="1" applyBorder="1" applyAlignment="1" applyProtection="1">
      <alignment horizontal="center" vertical="center" wrapText="1"/>
      <protection locked="0"/>
    </xf>
    <xf numFmtId="38" fontId="7" fillId="0" borderId="44" xfId="2" applyFont="1" applyFill="1" applyBorder="1" applyAlignment="1" applyProtection="1">
      <alignment vertical="center" wrapText="1"/>
    </xf>
    <xf numFmtId="38" fontId="7" fillId="0" borderId="10" xfId="2" applyFont="1" applyFill="1" applyBorder="1" applyAlignment="1" applyProtection="1">
      <alignment vertical="center" wrapText="1"/>
    </xf>
    <xf numFmtId="38" fontId="7" fillId="0" borderId="60" xfId="2" applyFont="1" applyFill="1" applyBorder="1" applyAlignment="1" applyProtection="1">
      <alignment vertical="center" wrapText="1"/>
    </xf>
    <xf numFmtId="38" fontId="7" fillId="0" borderId="21" xfId="2" applyFont="1" applyFill="1" applyBorder="1" applyAlignment="1" applyProtection="1">
      <alignment vertical="center" wrapText="1"/>
    </xf>
    <xf numFmtId="38" fontId="7" fillId="0" borderId="4" xfId="2" applyFont="1" applyFill="1" applyBorder="1" applyAlignment="1" applyProtection="1">
      <alignment vertical="center" wrapText="1"/>
    </xf>
    <xf numFmtId="38" fontId="7" fillId="0" borderId="23" xfId="2" applyFont="1" applyFill="1" applyBorder="1" applyAlignment="1" applyProtection="1">
      <alignment vertical="center"/>
    </xf>
    <xf numFmtId="38" fontId="7" fillId="0" borderId="28" xfId="2" applyFont="1" applyFill="1" applyBorder="1" applyAlignment="1" applyProtection="1">
      <alignment vertical="center"/>
      <protection locked="0"/>
    </xf>
    <xf numFmtId="38" fontId="7" fillId="0" borderId="44" xfId="2" applyFont="1" applyFill="1" applyBorder="1" applyAlignment="1" applyProtection="1">
      <alignment vertical="center" wrapText="1"/>
      <protection locked="0"/>
    </xf>
    <xf numFmtId="38" fontId="7" fillId="0" borderId="10" xfId="2" applyFont="1" applyFill="1" applyBorder="1" applyAlignment="1" applyProtection="1">
      <alignment vertical="center" wrapText="1"/>
      <protection locked="0"/>
    </xf>
    <xf numFmtId="38" fontId="7" fillId="0" borderId="60" xfId="2" applyFont="1" applyFill="1" applyBorder="1" applyAlignment="1" applyProtection="1">
      <alignment vertical="center" wrapText="1"/>
      <protection locked="0"/>
    </xf>
    <xf numFmtId="38" fontId="7" fillId="0" borderId="21" xfId="2" applyFont="1" applyFill="1" applyBorder="1" applyAlignment="1" applyProtection="1">
      <alignment vertical="center" wrapText="1"/>
      <protection locked="0"/>
    </xf>
    <xf numFmtId="38" fontId="7" fillId="0" borderId="4" xfId="2" applyFont="1" applyFill="1" applyBorder="1" applyAlignment="1" applyProtection="1">
      <alignment vertical="center" wrapText="1"/>
      <protection locked="0"/>
    </xf>
    <xf numFmtId="38" fontId="7" fillId="0" borderId="23" xfId="2" applyFont="1" applyFill="1" applyBorder="1" applyAlignment="1" applyProtection="1">
      <alignment vertical="center"/>
      <protection locked="0"/>
    </xf>
    <xf numFmtId="0" fontId="7" fillId="0" borderId="23" xfId="3" applyFont="1" applyFill="1" applyBorder="1" applyAlignment="1" applyProtection="1">
      <alignment horizontal="left" vertical="center" wrapText="1" indent="2"/>
      <protection locked="0"/>
    </xf>
    <xf numFmtId="9" fontId="7" fillId="0" borderId="44" xfId="2" applyNumberFormat="1" applyFont="1" applyFill="1" applyBorder="1" applyAlignment="1" applyProtection="1">
      <alignment vertical="center" wrapText="1"/>
    </xf>
    <xf numFmtId="9" fontId="7" fillId="0" borderId="10" xfId="2" applyNumberFormat="1" applyFont="1" applyFill="1" applyBorder="1" applyAlignment="1" applyProtection="1">
      <alignment vertical="center" wrapText="1"/>
    </xf>
    <xf numFmtId="9" fontId="7" fillId="0" borderId="4" xfId="2" applyNumberFormat="1" applyFont="1" applyFill="1" applyBorder="1" applyAlignment="1" applyProtection="1">
      <alignment vertical="center" wrapText="1"/>
    </xf>
    <xf numFmtId="9" fontId="7" fillId="0" borderId="23" xfId="2" applyNumberFormat="1" applyFont="1" applyFill="1" applyBorder="1" applyAlignment="1" applyProtection="1">
      <alignment vertical="center" wrapText="1"/>
      <protection locked="0"/>
    </xf>
    <xf numFmtId="38" fontId="7" fillId="0" borderId="23" xfId="2" applyFont="1" applyFill="1" applyBorder="1" applyAlignment="1" applyProtection="1">
      <alignment vertical="center" wrapText="1"/>
      <protection locked="0"/>
    </xf>
    <xf numFmtId="38" fontId="7" fillId="0" borderId="61" xfId="2" applyFont="1" applyFill="1" applyBorder="1" applyAlignment="1" applyProtection="1">
      <alignment vertical="center" wrapText="1"/>
    </xf>
    <xf numFmtId="38" fontId="7" fillId="0" borderId="50" xfId="2" applyFont="1" applyFill="1" applyBorder="1" applyAlignment="1" applyProtection="1">
      <alignment vertical="center" wrapText="1"/>
    </xf>
    <xf numFmtId="38" fontId="7" fillId="0" borderId="62" xfId="2" applyFont="1" applyFill="1" applyBorder="1" applyAlignment="1" applyProtection="1">
      <alignment vertical="center" wrapText="1"/>
    </xf>
    <xf numFmtId="38" fontId="7" fillId="0" borderId="52" xfId="2" applyFont="1" applyFill="1" applyBorder="1" applyAlignment="1" applyProtection="1">
      <alignment vertical="center" wrapText="1"/>
    </xf>
    <xf numFmtId="38" fontId="7" fillId="0" borderId="51" xfId="2" applyFont="1" applyFill="1" applyBorder="1" applyAlignment="1" applyProtection="1">
      <alignment vertical="center" wrapText="1"/>
    </xf>
    <xf numFmtId="38" fontId="7" fillId="0" borderId="24" xfId="2" applyFont="1" applyFill="1" applyBorder="1" applyAlignment="1" applyProtection="1">
      <alignment vertical="center"/>
    </xf>
    <xf numFmtId="38" fontId="7" fillId="0" borderId="64" xfId="2" applyFont="1" applyFill="1" applyBorder="1" applyAlignment="1" applyProtection="1">
      <alignment vertical="center"/>
      <protection locked="0"/>
    </xf>
    <xf numFmtId="38" fontId="7" fillId="0" borderId="26" xfId="2" applyFont="1" applyFill="1" applyBorder="1" applyAlignment="1" applyProtection="1">
      <alignment vertical="center" wrapText="1"/>
      <protection locked="0"/>
    </xf>
    <xf numFmtId="38" fontId="7" fillId="0" borderId="44" xfId="2" applyFont="1" applyFill="1" applyBorder="1" applyAlignment="1" applyProtection="1">
      <alignment horizontal="center" vertical="center" wrapText="1"/>
    </xf>
    <xf numFmtId="38" fontId="7" fillId="0" borderId="10" xfId="2" applyFont="1" applyFill="1" applyBorder="1" applyAlignment="1" applyProtection="1">
      <alignment horizontal="center" vertical="center" wrapText="1"/>
    </xf>
    <xf numFmtId="38" fontId="7" fillId="0" borderId="60" xfId="2" applyFont="1" applyFill="1" applyBorder="1" applyAlignment="1" applyProtection="1">
      <alignment horizontal="center" vertical="center" wrapText="1"/>
    </xf>
    <xf numFmtId="38" fontId="7" fillId="0" borderId="5" xfId="2" applyFont="1" applyFill="1" applyBorder="1" applyAlignment="1" applyProtection="1">
      <alignment horizontal="center" vertical="center" wrapText="1"/>
    </xf>
    <xf numFmtId="0" fontId="3" fillId="0" borderId="0" xfId="0" applyFont="1" applyFill="1" applyProtection="1">
      <protection locked="0"/>
    </xf>
    <xf numFmtId="0" fontId="59" fillId="0" borderId="4" xfId="3" applyFont="1" applyFill="1" applyBorder="1" applyAlignment="1" applyProtection="1">
      <alignment horizontal="left" vertical="center" wrapText="1"/>
      <protection locked="0"/>
    </xf>
    <xf numFmtId="38" fontId="7" fillId="0" borderId="21" xfId="2" applyFont="1" applyFill="1" applyBorder="1" applyAlignment="1" applyProtection="1">
      <alignment vertical="center"/>
      <protection locked="0"/>
    </xf>
    <xf numFmtId="0" fontId="7" fillId="0" borderId="4" xfId="3" applyFont="1" applyFill="1" applyBorder="1" applyAlignment="1" applyProtection="1">
      <alignment horizontal="left" vertical="center" wrapText="1" indent="1"/>
      <protection locked="0"/>
    </xf>
    <xf numFmtId="0" fontId="59" fillId="0" borderId="4" xfId="3" applyFont="1" applyFill="1" applyBorder="1" applyAlignment="1" applyProtection="1">
      <alignment horizontal="left" vertical="center" wrapText="1" indent="1"/>
      <protection locked="0"/>
    </xf>
    <xf numFmtId="0" fontId="7" fillId="0" borderId="4" xfId="3" applyFont="1" applyFill="1" applyBorder="1" applyAlignment="1" applyProtection="1">
      <alignment horizontal="left" vertical="center" wrapText="1" indent="3"/>
      <protection locked="0"/>
    </xf>
    <xf numFmtId="0" fontId="7" fillId="0" borderId="4" xfId="3" applyFont="1" applyFill="1" applyBorder="1" applyAlignment="1" applyProtection="1">
      <alignment horizontal="left" vertical="center" indent="3" shrinkToFit="1"/>
      <protection locked="0"/>
    </xf>
    <xf numFmtId="0" fontId="7" fillId="0" borderId="4" xfId="3" applyFont="1" applyFill="1" applyBorder="1" applyAlignment="1" applyProtection="1">
      <alignment horizontal="left" vertical="center" wrapText="1" indent="2"/>
      <protection locked="0"/>
    </xf>
    <xf numFmtId="0" fontId="7" fillId="0" borderId="60" xfId="0" applyFont="1" applyFill="1" applyBorder="1" applyProtection="1">
      <protection locked="0"/>
    </xf>
    <xf numFmtId="0" fontId="59" fillId="0" borderId="60" xfId="3" applyFont="1" applyFill="1" applyBorder="1" applyAlignment="1" applyProtection="1">
      <alignment vertical="center"/>
      <protection locked="0"/>
    </xf>
    <xf numFmtId="0" fontId="7" fillId="0" borderId="60" xfId="0" applyFont="1" applyFill="1" applyBorder="1" applyAlignment="1" applyProtection="1">
      <alignment horizontal="left" vertical="center" indent="2"/>
      <protection locked="0"/>
    </xf>
    <xf numFmtId="0" fontId="59" fillId="0" borderId="51" xfId="3" applyFont="1" applyFill="1" applyBorder="1" applyAlignment="1" applyProtection="1">
      <alignment vertical="center" wrapText="1"/>
      <protection locked="0"/>
    </xf>
    <xf numFmtId="0" fontId="7" fillId="0" borderId="52" xfId="3" applyFont="1" applyFill="1" applyBorder="1" applyProtection="1">
      <alignment vertical="center"/>
      <protection locked="0"/>
    </xf>
    <xf numFmtId="0" fontId="59" fillId="0" borderId="0" xfId="0" applyFont="1" applyFill="1" applyAlignment="1" applyProtection="1">
      <alignment vertical="center"/>
      <protection locked="0"/>
    </xf>
    <xf numFmtId="38" fontId="7" fillId="0" borderId="24" xfId="3" applyNumberFormat="1" applyFont="1" applyFill="1" applyBorder="1" applyProtection="1">
      <alignment vertical="center"/>
    </xf>
    <xf numFmtId="0" fontId="7" fillId="0" borderId="64" xfId="3" applyFont="1" applyFill="1" applyBorder="1" applyProtection="1">
      <alignment vertical="center"/>
      <protection locked="0"/>
    </xf>
    <xf numFmtId="0" fontId="59" fillId="0" borderId="23" xfId="3" applyFont="1" applyFill="1" applyBorder="1" applyAlignment="1" applyProtection="1">
      <alignment horizontal="left" vertical="center" wrapText="1"/>
      <protection locked="0"/>
    </xf>
    <xf numFmtId="0" fontId="7" fillId="0" borderId="23" xfId="3" applyFont="1" applyFill="1" applyBorder="1" applyAlignment="1" applyProtection="1">
      <alignment horizontal="left" vertical="center" wrapText="1"/>
      <protection locked="0"/>
    </xf>
    <xf numFmtId="0" fontId="59" fillId="0" borderId="23" xfId="3" applyFont="1" applyFill="1" applyBorder="1" applyAlignment="1" applyProtection="1">
      <alignment vertical="center"/>
      <protection locked="0"/>
    </xf>
    <xf numFmtId="0" fontId="7" fillId="0" borderId="23" xfId="0" applyFont="1" applyFill="1" applyBorder="1" applyAlignment="1" applyProtection="1">
      <alignment horizontal="left" vertical="center" indent="2"/>
      <protection locked="0"/>
    </xf>
    <xf numFmtId="0" fontId="59" fillId="0" borderId="24" xfId="3" applyFont="1" applyFill="1" applyBorder="1" applyAlignment="1" applyProtection="1">
      <alignment vertical="center" wrapText="1"/>
      <protection locked="0"/>
    </xf>
    <xf numFmtId="0" fontId="5" fillId="0" borderId="6" xfId="0" applyFont="1" applyBorder="1" applyAlignment="1" applyProtection="1">
      <alignment horizontal="center" vertical="center" shrinkToFit="1"/>
      <protection locked="0"/>
    </xf>
    <xf numFmtId="0" fontId="60" fillId="0" borderId="40" xfId="0" applyFont="1" applyFill="1" applyBorder="1" applyAlignment="1" applyProtection="1">
      <alignment horizontal="left" vertical="top" wrapText="1"/>
      <protection locked="0"/>
    </xf>
    <xf numFmtId="0" fontId="61" fillId="0" borderId="47" xfId="1" applyFont="1" applyFill="1" applyBorder="1" applyAlignment="1" applyProtection="1">
      <alignment vertical="center" wrapText="1" shrinkToFit="1"/>
      <protection locked="0"/>
    </xf>
    <xf numFmtId="38" fontId="7" fillId="0" borderId="58" xfId="2" applyFont="1" applyFill="1" applyBorder="1" applyAlignment="1" applyProtection="1">
      <alignment vertical="center" wrapText="1"/>
    </xf>
    <xf numFmtId="0" fontId="61" fillId="0" borderId="59" xfId="1" applyFont="1" applyFill="1" applyBorder="1" applyProtection="1">
      <alignment vertical="center"/>
      <protection locked="0"/>
    </xf>
    <xf numFmtId="0" fontId="61" fillId="0" borderId="65" xfId="1" applyFont="1" applyFill="1" applyBorder="1" applyProtection="1">
      <alignment vertical="center"/>
      <protection locked="0"/>
    </xf>
    <xf numFmtId="38" fontId="5" fillId="0" borderId="0" xfId="0" applyNumberFormat="1" applyFont="1" applyBorder="1" applyAlignment="1" applyProtection="1">
      <alignment vertical="center" shrinkToFit="1"/>
    </xf>
    <xf numFmtId="0" fontId="3" fillId="0" borderId="0" xfId="3" applyFont="1" applyAlignment="1" applyProtection="1">
      <alignment horizontal="right" vertical="center"/>
      <protection locked="0"/>
    </xf>
    <xf numFmtId="0" fontId="3" fillId="0" borderId="0" xfId="3" applyFont="1" applyFill="1" applyAlignment="1" applyProtection="1">
      <alignment horizontal="right" vertical="center"/>
      <protection locked="0"/>
    </xf>
    <xf numFmtId="3" fontId="6" fillId="0" borderId="1" xfId="0" applyNumberFormat="1" applyFont="1" applyBorder="1" applyAlignment="1" applyProtection="1">
      <alignment vertical="center" shrinkToFit="1"/>
      <protection locked="0"/>
    </xf>
    <xf numFmtId="3" fontId="6" fillId="0" borderId="8" xfId="0" applyNumberFormat="1" applyFont="1" applyBorder="1" applyAlignment="1" applyProtection="1">
      <alignment vertical="center" shrinkToFit="1"/>
      <protection locked="0"/>
    </xf>
    <xf numFmtId="3" fontId="6" fillId="0" borderId="6" xfId="0" applyNumberFormat="1" applyFont="1" applyBorder="1" applyAlignment="1" applyProtection="1">
      <alignment vertical="center" shrinkToFit="1"/>
      <protection locked="0"/>
    </xf>
    <xf numFmtId="38" fontId="5" fillId="0" borderId="6" xfId="0" applyNumberFormat="1" applyFont="1" applyBorder="1" applyAlignment="1" applyProtection="1">
      <alignment vertical="center" shrinkToFit="1"/>
    </xf>
    <xf numFmtId="38" fontId="7" fillId="0" borderId="2" xfId="2" applyFont="1" applyFill="1" applyBorder="1" applyAlignment="1" applyProtection="1">
      <alignment horizontal="center" vertical="center" wrapText="1"/>
    </xf>
    <xf numFmtId="0" fontId="6" fillId="0" borderId="0" xfId="0" applyFont="1" applyAlignment="1" applyProtection="1">
      <alignment horizontal="center" vertical="center" shrinkToFit="1"/>
      <protection locked="0"/>
    </xf>
    <xf numFmtId="0" fontId="5" fillId="0" borderId="6" xfId="0" applyFont="1" applyBorder="1" applyAlignment="1" applyProtection="1">
      <alignment vertical="center" shrinkToFit="1"/>
      <protection locked="0"/>
    </xf>
    <xf numFmtId="3" fontId="6" fillId="0" borderId="6" xfId="0" applyNumberFormat="1" applyFont="1" applyBorder="1" applyAlignment="1" applyProtection="1">
      <alignment vertical="center"/>
      <protection locked="0"/>
    </xf>
    <xf numFmtId="0" fontId="6" fillId="0" borderId="69" xfId="0" applyFont="1" applyBorder="1" applyAlignment="1" applyProtection="1">
      <alignment vertical="center" shrinkToFit="1"/>
      <protection locked="0"/>
    </xf>
    <xf numFmtId="3" fontId="6" fillId="0" borderId="6" xfId="0" applyNumberFormat="1" applyFont="1" applyBorder="1" applyAlignment="1" applyProtection="1">
      <alignment horizontal="right" vertical="center"/>
      <protection locked="0"/>
    </xf>
    <xf numFmtId="0" fontId="12" fillId="0" borderId="7" xfId="0" applyFont="1" applyBorder="1" applyAlignment="1" applyProtection="1">
      <alignment vertical="center"/>
      <protection locked="0"/>
    </xf>
    <xf numFmtId="0" fontId="21" fillId="0" borderId="12" xfId="0" applyFont="1" applyBorder="1" applyAlignment="1" applyProtection="1">
      <alignment vertical="center" shrinkToFit="1"/>
      <protection locked="0"/>
    </xf>
    <xf numFmtId="58" fontId="21" fillId="0" borderId="12" xfId="0" applyNumberFormat="1" applyFont="1" applyBorder="1" applyAlignment="1" applyProtection="1">
      <alignment horizontal="right" vertical="center" shrinkToFit="1"/>
      <protection locked="0"/>
    </xf>
    <xf numFmtId="177" fontId="5" fillId="0" borderId="12" xfId="0" applyNumberFormat="1" applyFont="1" applyBorder="1" applyAlignment="1" applyProtection="1">
      <alignment horizontal="right" vertical="center" shrinkToFit="1"/>
      <protection locked="0"/>
    </xf>
    <xf numFmtId="0" fontId="12" fillId="0" borderId="12" xfId="0" applyFont="1" applyBorder="1" applyAlignment="1" applyProtection="1">
      <alignment vertical="center" shrinkToFit="1"/>
      <protection locked="0"/>
    </xf>
    <xf numFmtId="38" fontId="6" fillId="0" borderId="6" xfId="2" applyFont="1" applyBorder="1" applyAlignment="1" applyProtection="1">
      <alignment vertical="center" shrinkToFit="1"/>
      <protection locked="0"/>
    </xf>
    <xf numFmtId="38" fontId="6" fillId="0" borderId="7" xfId="2" applyFont="1" applyBorder="1" applyAlignment="1" applyProtection="1">
      <alignment vertical="center" shrinkToFit="1"/>
      <protection locked="0"/>
    </xf>
    <xf numFmtId="58" fontId="5" fillId="0" borderId="12" xfId="0" applyNumberFormat="1" applyFont="1" applyBorder="1" applyAlignment="1" applyProtection="1">
      <alignment vertical="center" shrinkToFit="1"/>
      <protection locked="0"/>
    </xf>
    <xf numFmtId="0" fontId="50" fillId="0" borderId="0" xfId="0" applyFont="1" applyAlignment="1" applyProtection="1">
      <alignment vertical="center"/>
      <protection locked="0"/>
    </xf>
    <xf numFmtId="38" fontId="5" fillId="0" borderId="2" xfId="2" applyFont="1" applyBorder="1" applyAlignment="1" applyProtection="1">
      <alignment vertical="center" shrinkToFit="1"/>
      <protection locked="0"/>
    </xf>
    <xf numFmtId="38" fontId="5" fillId="0" borderId="9" xfId="2" applyFont="1" applyBorder="1" applyAlignment="1" applyProtection="1">
      <alignment vertical="center" shrinkToFit="1"/>
    </xf>
    <xf numFmtId="38" fontId="8" fillId="0" borderId="7" xfId="2" applyFont="1" applyBorder="1" applyAlignment="1" applyProtection="1">
      <alignment horizontal="right" vertical="center" shrinkToFit="1"/>
      <protection locked="0"/>
    </xf>
    <xf numFmtId="0" fontId="50" fillId="0" borderId="0" xfId="0" applyFont="1" applyAlignment="1" applyProtection="1">
      <alignment vertical="center" shrinkToFit="1"/>
      <protection locked="0"/>
    </xf>
    <xf numFmtId="38" fontId="6" fillId="0" borderId="0" xfId="2" applyFont="1" applyAlignment="1" applyProtection="1">
      <alignment horizontal="right" vertical="center" shrinkToFit="1"/>
      <protection locked="0"/>
    </xf>
    <xf numFmtId="0" fontId="62" fillId="0" borderId="6" xfId="0" applyFont="1" applyBorder="1" applyAlignment="1" applyProtection="1">
      <alignment vertical="center" shrinkToFit="1"/>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3" fontId="6" fillId="0" borderId="0" xfId="0" applyNumberFormat="1" applyFont="1" applyAlignment="1" applyProtection="1">
      <alignment horizontal="right" vertical="center"/>
      <protection locked="0"/>
    </xf>
    <xf numFmtId="3" fontId="6" fillId="0" borderId="0" xfId="0" applyNumberFormat="1" applyFont="1" applyBorder="1" applyAlignment="1" applyProtection="1">
      <alignment horizontal="right" vertical="center"/>
      <protection locked="0"/>
    </xf>
    <xf numFmtId="0" fontId="13" fillId="0" borderId="7" xfId="0" applyFont="1" applyBorder="1" applyAlignment="1" applyProtection="1">
      <alignment vertical="center"/>
      <protection locked="0"/>
    </xf>
    <xf numFmtId="38" fontId="6" fillId="0" borderId="0" xfId="2" applyFont="1" applyBorder="1" applyAlignment="1" applyProtection="1">
      <alignment horizontal="center" vertical="center" shrinkToFit="1"/>
      <protection locked="0"/>
    </xf>
    <xf numFmtId="0" fontId="6" fillId="0" borderId="6" xfId="0" applyFont="1" applyBorder="1" applyAlignment="1" applyProtection="1">
      <alignment horizontal="right" vertical="center" shrinkToFit="1"/>
      <protection locked="0"/>
    </xf>
    <xf numFmtId="0" fontId="60" fillId="0" borderId="40" xfId="0" applyFont="1"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6" fillId="0" borderId="9" xfId="0" applyFont="1" applyBorder="1" applyAlignment="1" applyProtection="1">
      <alignment horizontal="center" vertical="center" shrinkToFit="1"/>
      <protection locked="0"/>
    </xf>
    <xf numFmtId="0" fontId="59" fillId="0" borderId="4" xfId="3" applyFont="1" applyFill="1" applyBorder="1" applyAlignment="1" applyProtection="1">
      <alignment vertical="center" wrapText="1"/>
      <protection locked="0"/>
    </xf>
    <xf numFmtId="0" fontId="22" fillId="0" borderId="0" xfId="0" applyFont="1" applyAlignment="1">
      <alignment vertical="center"/>
    </xf>
    <xf numFmtId="38" fontId="3" fillId="0" borderId="0" xfId="2" applyFont="1" applyFill="1" applyAlignment="1" applyProtection="1">
      <alignment vertical="center"/>
    </xf>
    <xf numFmtId="0" fontId="8" fillId="0" borderId="7" xfId="0" applyFont="1" applyBorder="1" applyAlignment="1" applyProtection="1">
      <alignment horizontal="right" vertical="center" shrinkToFit="1"/>
      <protection locked="0"/>
    </xf>
    <xf numFmtId="0" fontId="8" fillId="0" borderId="2" xfId="0" applyFont="1" applyBorder="1" applyAlignment="1" applyProtection="1">
      <alignment horizontal="right" vertical="center" shrinkToFit="1"/>
      <protection locked="0"/>
    </xf>
    <xf numFmtId="0" fontId="0" fillId="0" borderId="0" xfId="3" applyFont="1" applyAlignment="1" applyProtection="1">
      <alignment horizontal="right" vertical="center"/>
      <protection locked="0"/>
    </xf>
    <xf numFmtId="38" fontId="7" fillId="0" borderId="0" xfId="2" applyFont="1" applyFill="1" applyBorder="1" applyProtection="1">
      <protection locked="0"/>
    </xf>
    <xf numFmtId="38" fontId="7" fillId="0" borderId="10" xfId="2" applyFont="1" applyFill="1" applyBorder="1" applyAlignment="1" applyProtection="1">
      <alignment horizontal="right" vertical="center" wrapText="1"/>
    </xf>
    <xf numFmtId="0" fontId="7" fillId="0" borderId="0" xfId="0" applyFont="1" applyBorder="1" applyProtection="1">
      <protection locked="0"/>
    </xf>
    <xf numFmtId="38" fontId="7" fillId="0" borderId="50" xfId="2" applyFont="1" applyFill="1" applyBorder="1" applyAlignment="1" applyProtection="1">
      <alignment horizontal="right" vertical="center" wrapText="1"/>
    </xf>
    <xf numFmtId="38" fontId="7" fillId="0" borderId="62" xfId="2" applyFont="1" applyFill="1" applyBorder="1" applyAlignment="1" applyProtection="1">
      <alignment horizontal="right" vertical="center" wrapText="1"/>
      <protection locked="0"/>
    </xf>
    <xf numFmtId="38" fontId="7" fillId="0" borderId="60" xfId="2" applyFont="1" applyFill="1" applyBorder="1" applyAlignment="1" applyProtection="1">
      <alignment horizontal="right" vertical="center" wrapText="1"/>
      <protection locked="0"/>
    </xf>
    <xf numFmtId="9" fontId="7" fillId="0" borderId="60" xfId="2" applyNumberFormat="1" applyFont="1" applyFill="1" applyBorder="1" applyAlignment="1" applyProtection="1">
      <alignment vertical="center" wrapText="1"/>
    </xf>
    <xf numFmtId="9" fontId="7" fillId="0" borderId="21" xfId="2" applyNumberFormat="1" applyFont="1" applyFill="1" applyBorder="1" applyAlignment="1" applyProtection="1">
      <alignment vertical="center" wrapText="1"/>
    </xf>
    <xf numFmtId="38" fontId="7" fillId="0" borderId="22" xfId="2" applyFont="1" applyFill="1" applyBorder="1" applyAlignment="1" applyProtection="1">
      <alignment vertical="center" wrapText="1"/>
    </xf>
    <xf numFmtId="0" fontId="7" fillId="0" borderId="10" xfId="0" applyFont="1" applyFill="1" applyBorder="1" applyAlignment="1" applyProtection="1">
      <alignment vertical="center"/>
      <protection locked="0"/>
    </xf>
    <xf numFmtId="9" fontId="7" fillId="0" borderId="26" xfId="2" applyNumberFormat="1" applyFont="1" applyFill="1" applyBorder="1" applyAlignment="1" applyProtection="1">
      <alignment vertical="center"/>
    </xf>
    <xf numFmtId="38" fontId="7" fillId="0" borderId="43" xfId="2" applyFont="1" applyFill="1" applyBorder="1" applyAlignment="1" applyProtection="1">
      <alignment horizontal="center" vertical="center" wrapText="1"/>
    </xf>
    <xf numFmtId="38" fontId="7" fillId="0" borderId="54" xfId="2" applyFont="1" applyFill="1" applyBorder="1" applyAlignment="1" applyProtection="1">
      <alignment horizontal="center" vertical="center" wrapText="1"/>
    </xf>
    <xf numFmtId="38" fontId="7" fillId="0" borderId="60" xfId="2" applyFont="1" applyFill="1" applyBorder="1" applyAlignment="1" applyProtection="1">
      <alignment vertical="center" shrinkToFit="1"/>
      <protection locked="0"/>
    </xf>
    <xf numFmtId="38" fontId="7" fillId="0" borderId="60" xfId="2" applyFont="1" applyFill="1" applyBorder="1" applyAlignment="1" applyProtection="1">
      <alignment vertical="center" shrinkToFit="1"/>
    </xf>
    <xf numFmtId="38" fontId="61" fillId="0" borderId="56" xfId="1" applyNumberFormat="1" applyFont="1" applyFill="1" applyBorder="1" applyProtection="1">
      <alignment vertical="center"/>
    </xf>
    <xf numFmtId="38" fontId="61" fillId="0" borderId="57" xfId="1" applyNumberFormat="1" applyFont="1" applyFill="1" applyBorder="1" applyProtection="1">
      <alignment vertical="center"/>
    </xf>
    <xf numFmtId="38" fontId="61" fillId="0" borderId="58" xfId="1" applyNumberFormat="1" applyFont="1" applyFill="1" applyBorder="1" applyProtection="1">
      <alignment vertical="center"/>
    </xf>
    <xf numFmtId="3" fontId="61" fillId="0" borderId="44" xfId="1" applyNumberFormat="1" applyFont="1" applyFill="1" applyBorder="1" applyProtection="1">
      <alignment vertical="center"/>
    </xf>
    <xf numFmtId="3" fontId="61" fillId="0" borderId="10" xfId="1" applyNumberFormat="1" applyFont="1" applyFill="1" applyBorder="1" applyProtection="1">
      <alignment vertical="center"/>
    </xf>
    <xf numFmtId="3" fontId="61" fillId="0" borderId="60" xfId="1" applyNumberFormat="1" applyFont="1" applyFill="1" applyBorder="1" applyProtection="1">
      <alignment vertical="center"/>
    </xf>
    <xf numFmtId="3" fontId="61" fillId="0" borderId="43" xfId="1" applyNumberFormat="1" applyFont="1" applyFill="1" applyBorder="1" applyProtection="1">
      <alignment vertical="center"/>
      <protection locked="0"/>
    </xf>
    <xf numFmtId="3" fontId="61" fillId="0" borderId="2" xfId="1" applyNumberFormat="1" applyFont="1" applyFill="1" applyBorder="1" applyProtection="1">
      <alignment vertical="center"/>
      <protection locked="0"/>
    </xf>
    <xf numFmtId="3" fontId="61" fillId="0" borderId="54" xfId="1" applyNumberFormat="1" applyFont="1" applyFill="1" applyBorder="1" applyProtection="1">
      <alignment vertical="center"/>
      <protection locked="0"/>
    </xf>
    <xf numFmtId="38" fontId="61" fillId="0" borderId="61" xfId="1" applyNumberFormat="1" applyFont="1" applyFill="1" applyBorder="1" applyProtection="1">
      <alignment vertical="center"/>
    </xf>
    <xf numFmtId="38" fontId="61" fillId="0" borderId="50" xfId="1" applyNumberFormat="1" applyFont="1" applyFill="1" applyBorder="1" applyProtection="1">
      <alignment vertical="center"/>
    </xf>
    <xf numFmtId="38" fontId="61" fillId="0" borderId="62" xfId="1" applyNumberFormat="1" applyFont="1" applyFill="1" applyBorder="1" applyProtection="1">
      <alignment vertical="center"/>
    </xf>
    <xf numFmtId="0" fontId="3" fillId="0" borderId="0" xfId="2" applyNumberFormat="1" applyFont="1" applyAlignment="1" applyProtection="1">
      <alignment vertical="center"/>
    </xf>
    <xf numFmtId="38" fontId="7" fillId="0" borderId="3" xfId="2" applyFont="1" applyFill="1" applyBorder="1" applyAlignment="1" applyProtection="1">
      <alignment horizontal="center" vertical="center" wrapText="1"/>
      <protection locked="0"/>
    </xf>
    <xf numFmtId="9" fontId="7" fillId="0" borderId="22" xfId="2" applyNumberFormat="1" applyFont="1" applyFill="1" applyBorder="1" applyAlignment="1" applyProtection="1">
      <alignment vertical="center" wrapText="1"/>
    </xf>
    <xf numFmtId="0" fontId="7" fillId="0" borderId="23" xfId="3" applyFont="1" applyFill="1" applyBorder="1" applyAlignment="1" applyProtection="1">
      <alignment horizontal="left" vertical="center" wrapText="1" indent="1"/>
      <protection locked="0"/>
    </xf>
    <xf numFmtId="0" fontId="59" fillId="0" borderId="23" xfId="3" applyFont="1" applyFill="1" applyBorder="1" applyAlignment="1" applyProtection="1">
      <alignment horizontal="left" vertical="center" indent="1"/>
      <protection locked="0"/>
    </xf>
    <xf numFmtId="0" fontId="7" fillId="0" borderId="23" xfId="3" applyFont="1" applyFill="1" applyBorder="1" applyAlignment="1" applyProtection="1">
      <alignment horizontal="left" vertical="center" indent="2"/>
      <protection locked="0"/>
    </xf>
    <xf numFmtId="0" fontId="7" fillId="0" borderId="23" xfId="3" applyFont="1" applyFill="1" applyBorder="1" applyAlignment="1" applyProtection="1">
      <alignment horizontal="left" vertical="center" indent="2" shrinkToFit="1"/>
      <protection locked="0"/>
    </xf>
    <xf numFmtId="0" fontId="59" fillId="0" borderId="23" xfId="3" applyFont="1" applyFill="1" applyBorder="1" applyAlignment="1" applyProtection="1">
      <alignment vertical="center" wrapText="1"/>
      <protection locked="0"/>
    </xf>
    <xf numFmtId="0" fontId="7" fillId="0" borderId="23" xfId="3" applyFont="1" applyFill="1" applyBorder="1" applyAlignment="1" applyProtection="1">
      <alignment vertical="center" wrapText="1"/>
      <protection locked="0"/>
    </xf>
    <xf numFmtId="0" fontId="59" fillId="0" borderId="23" xfId="3" applyFont="1" applyFill="1" applyBorder="1" applyAlignment="1" applyProtection="1">
      <alignment vertical="center" wrapText="1"/>
    </xf>
    <xf numFmtId="38" fontId="7" fillId="0" borderId="21" xfId="2" applyFont="1" applyFill="1" applyBorder="1" applyAlignment="1" applyProtection="1">
      <alignment horizontal="right" vertical="center" wrapText="1"/>
    </xf>
    <xf numFmtId="38" fontId="7" fillId="0" borderId="52" xfId="2" applyFont="1" applyFill="1" applyBorder="1" applyAlignment="1" applyProtection="1">
      <alignment horizontal="right" vertical="center" wrapText="1"/>
    </xf>
    <xf numFmtId="0" fontId="7" fillId="0" borderId="23" xfId="0" applyFont="1" applyBorder="1" applyAlignment="1" applyProtection="1">
      <alignment horizontal="left" vertical="center" wrapText="1" indent="1"/>
      <protection locked="0"/>
    </xf>
    <xf numFmtId="0" fontId="7" fillId="0" borderId="24" xfId="0" applyFont="1" applyBorder="1" applyAlignment="1" applyProtection="1">
      <alignment horizontal="left" vertical="center" wrapText="1" indent="1"/>
      <protection locked="0"/>
    </xf>
    <xf numFmtId="9" fontId="7" fillId="0" borderId="60" xfId="2" applyNumberFormat="1" applyFont="1" applyFill="1" applyBorder="1" applyAlignment="1" applyProtection="1">
      <alignment vertical="center" wrapText="1"/>
      <protection locked="0"/>
    </xf>
    <xf numFmtId="38" fontId="7" fillId="0" borderId="60" xfId="2" applyFont="1" applyFill="1" applyBorder="1" applyAlignment="1" applyProtection="1">
      <alignment horizontal="right" vertical="center" wrapText="1"/>
    </xf>
    <xf numFmtId="38" fontId="7" fillId="0" borderId="62" xfId="2" applyFont="1" applyFill="1" applyBorder="1" applyAlignment="1" applyProtection="1">
      <alignment horizontal="right" vertical="center" wrapText="1"/>
    </xf>
    <xf numFmtId="0" fontId="7" fillId="0" borderId="70" xfId="0" applyFont="1" applyBorder="1" applyAlignment="1" applyProtection="1">
      <alignment horizontal="left" vertical="center" wrapText="1" indent="1"/>
      <protection locked="0"/>
    </xf>
    <xf numFmtId="179" fontId="7" fillId="0" borderId="11" xfId="0" applyNumberFormat="1" applyFont="1" applyBorder="1" applyAlignment="1" applyProtection="1">
      <alignment vertical="center" wrapText="1"/>
      <protection locked="0"/>
    </xf>
    <xf numFmtId="179" fontId="7" fillId="0" borderId="9" xfId="0" applyNumberFormat="1" applyFont="1" applyBorder="1" applyAlignment="1" applyProtection="1">
      <alignment vertical="center" wrapText="1"/>
      <protection locked="0"/>
    </xf>
    <xf numFmtId="38" fontId="7" fillId="0" borderId="71" xfId="2" applyFont="1" applyFill="1" applyBorder="1" applyAlignment="1" applyProtection="1">
      <alignment vertical="center" wrapText="1"/>
    </xf>
    <xf numFmtId="179" fontId="7" fillId="0" borderId="9" xfId="2" applyNumberFormat="1" applyFont="1" applyFill="1" applyBorder="1" applyAlignment="1" applyProtection="1">
      <alignment vertical="center"/>
    </xf>
    <xf numFmtId="0" fontId="7" fillId="0" borderId="71" xfId="0" applyFont="1" applyBorder="1" applyProtection="1">
      <protection locked="0"/>
    </xf>
    <xf numFmtId="0" fontId="5" fillId="0" borderId="0" xfId="0" applyFont="1" applyAlignment="1" applyProtection="1">
      <alignment vertical="center" shrinkToFit="1"/>
    </xf>
    <xf numFmtId="0" fontId="5" fillId="0" borderId="0" xfId="0" applyFont="1" applyAlignment="1" applyProtection="1">
      <alignment horizontal="left" vertical="center"/>
    </xf>
    <xf numFmtId="0" fontId="12" fillId="0" borderId="0" xfId="0" applyFont="1" applyBorder="1" applyAlignment="1" applyProtection="1">
      <alignment horizontal="center" vertical="center" shrinkToFit="1"/>
    </xf>
    <xf numFmtId="0" fontId="5" fillId="0" borderId="0" xfId="0" applyFont="1" applyAlignment="1" applyProtection="1">
      <alignment vertical="top" shrinkToFit="1"/>
    </xf>
    <xf numFmtId="0" fontId="14" fillId="0" borderId="0" xfId="0" applyFont="1" applyBorder="1" applyAlignment="1" applyProtection="1">
      <alignment horizontal="left" vertical="center" shrinkToFit="1"/>
    </xf>
    <xf numFmtId="0" fontId="5" fillId="0" borderId="0" xfId="0" applyFont="1" applyAlignment="1" applyProtection="1">
      <alignment vertical="center"/>
    </xf>
    <xf numFmtId="0" fontId="6" fillId="0" borderId="1"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2" xfId="0" applyFont="1" applyBorder="1" applyAlignment="1" applyProtection="1">
      <alignment vertical="center" shrinkToFit="1"/>
    </xf>
    <xf numFmtId="3" fontId="6" fillId="0" borderId="2" xfId="0" applyNumberFormat="1" applyFont="1" applyBorder="1" applyAlignment="1" applyProtection="1">
      <alignment horizontal="right" vertical="center" shrinkToFit="1"/>
    </xf>
    <xf numFmtId="3" fontId="6" fillId="0" borderId="1" xfId="0" applyNumberFormat="1" applyFont="1" applyBorder="1" applyAlignment="1" applyProtection="1">
      <alignment horizontal="right" vertical="center" shrinkToFit="1"/>
    </xf>
    <xf numFmtId="0" fontId="5" fillId="0" borderId="5" xfId="0" applyFont="1" applyBorder="1" applyAlignment="1" applyProtection="1">
      <alignment vertical="center" shrinkToFit="1"/>
    </xf>
    <xf numFmtId="0" fontId="11" fillId="0" borderId="7"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0" xfId="0" applyFont="1" applyAlignment="1" applyProtection="1">
      <alignment horizontal="right" vertical="center" shrinkToFit="1"/>
    </xf>
    <xf numFmtId="0" fontId="5" fillId="0" borderId="14" xfId="0" applyFont="1" applyBorder="1" applyAlignment="1" applyProtection="1">
      <alignment vertical="center"/>
    </xf>
    <xf numFmtId="3" fontId="5" fillId="0" borderId="14" xfId="0" applyNumberFormat="1" applyFont="1" applyBorder="1" applyAlignment="1" applyProtection="1">
      <alignment vertical="center"/>
    </xf>
    <xf numFmtId="0" fontId="6" fillId="0" borderId="9" xfId="0" applyFont="1" applyBorder="1" applyAlignment="1" applyProtection="1">
      <alignment vertical="center" shrinkToFit="1"/>
    </xf>
    <xf numFmtId="3" fontId="6" fillId="0" borderId="9" xfId="0" applyNumberFormat="1" applyFont="1" applyBorder="1" applyAlignment="1" applyProtection="1">
      <alignment vertical="center" shrinkToFit="1"/>
    </xf>
    <xf numFmtId="3" fontId="5" fillId="0" borderId="9" xfId="0" applyNumberFormat="1" applyFont="1" applyBorder="1" applyAlignment="1" applyProtection="1">
      <alignment vertical="center" shrinkToFit="1"/>
    </xf>
    <xf numFmtId="38" fontId="6" fillId="0" borderId="12" xfId="0" applyNumberFormat="1" applyFont="1" applyBorder="1" applyAlignment="1" applyProtection="1">
      <alignment vertical="center" shrinkToFit="1"/>
    </xf>
    <xf numFmtId="38" fontId="6" fillId="0" borderId="6" xfId="0" applyNumberFormat="1" applyFont="1" applyBorder="1" applyAlignment="1" applyProtection="1">
      <alignment vertical="center" shrinkToFit="1"/>
    </xf>
    <xf numFmtId="0" fontId="5" fillId="0" borderId="11" xfId="0" applyFont="1" applyBorder="1" applyAlignment="1" applyProtection="1">
      <alignment vertical="center" shrinkToFit="1"/>
    </xf>
    <xf numFmtId="0" fontId="6" fillId="0" borderId="1" xfId="0" applyFont="1" applyBorder="1" applyAlignment="1" applyProtection="1">
      <alignment vertical="center" shrinkToFit="1"/>
    </xf>
    <xf numFmtId="3" fontId="6" fillId="0" borderId="2" xfId="0" applyNumberFormat="1" applyFont="1" applyBorder="1" applyAlignment="1" applyProtection="1">
      <alignment vertical="center" shrinkToFit="1"/>
    </xf>
    <xf numFmtId="3" fontId="5" fillId="0" borderId="2" xfId="0" applyNumberFormat="1" applyFont="1" applyBorder="1" applyAlignment="1" applyProtection="1">
      <alignment vertical="center" shrinkToFit="1"/>
    </xf>
    <xf numFmtId="38" fontId="6" fillId="0" borderId="2" xfId="0" applyNumberFormat="1" applyFont="1" applyBorder="1" applyAlignment="1" applyProtection="1">
      <alignment vertical="center" shrinkToFit="1"/>
    </xf>
    <xf numFmtId="38" fontId="6" fillId="0" borderId="1" xfId="0" applyNumberFormat="1" applyFont="1" applyBorder="1" applyAlignment="1" applyProtection="1">
      <alignment vertical="center" shrinkToFit="1"/>
    </xf>
    <xf numFmtId="0" fontId="11" fillId="0" borderId="8" xfId="0" applyFont="1" applyBorder="1" applyAlignment="1" applyProtection="1">
      <alignment horizontal="center" vertical="center" shrinkToFit="1"/>
    </xf>
    <xf numFmtId="3" fontId="6" fillId="0" borderId="1" xfId="0" applyNumberFormat="1" applyFont="1" applyBorder="1" applyAlignment="1" applyProtection="1">
      <alignment horizontal="center" vertical="center" shrinkToFit="1"/>
    </xf>
    <xf numFmtId="3" fontId="6" fillId="0" borderId="3" xfId="0" applyNumberFormat="1" applyFont="1" applyBorder="1" applyAlignment="1" applyProtection="1">
      <alignment horizontal="center" vertical="center" shrinkToFit="1"/>
    </xf>
    <xf numFmtId="0" fontId="5" fillId="0" borderId="13" xfId="0" applyFont="1" applyBorder="1" applyAlignment="1" applyProtection="1">
      <alignment vertical="center"/>
    </xf>
    <xf numFmtId="3" fontId="5" fillId="0" borderId="2" xfId="0" applyNumberFormat="1" applyFont="1" applyBorder="1" applyAlignment="1" applyProtection="1">
      <alignment horizontal="right" vertical="center"/>
    </xf>
    <xf numFmtId="3" fontId="5" fillId="0" borderId="1" xfId="0" applyNumberFormat="1" applyFont="1" applyBorder="1" applyAlignment="1" applyProtection="1">
      <alignment horizontal="right" vertical="center"/>
    </xf>
    <xf numFmtId="0" fontId="15" fillId="0" borderId="14" xfId="0" applyFont="1" applyBorder="1" applyAlignment="1" applyProtection="1">
      <alignment vertical="center"/>
    </xf>
    <xf numFmtId="0" fontId="15" fillId="0" borderId="14"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2"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15" fillId="0" borderId="14" xfId="0" applyFont="1" applyBorder="1" applyAlignment="1" applyProtection="1">
      <alignment horizontal="center" vertical="center"/>
    </xf>
    <xf numFmtId="0" fontId="5" fillId="0" borderId="29" xfId="0" applyFont="1" applyBorder="1" applyAlignment="1" applyProtection="1">
      <alignment vertical="center"/>
    </xf>
    <xf numFmtId="0" fontId="15" fillId="0" borderId="6" xfId="0" applyFont="1" applyBorder="1" applyAlignment="1" applyProtection="1">
      <alignment vertical="center"/>
    </xf>
    <xf numFmtId="0" fontId="15" fillId="0" borderId="0" xfId="0" applyFont="1" applyBorder="1" applyAlignment="1" applyProtection="1">
      <alignment vertical="center"/>
    </xf>
    <xf numFmtId="0" fontId="15" fillId="0" borderId="12" xfId="0" applyFont="1" applyBorder="1" applyAlignment="1" applyProtection="1">
      <alignment vertical="center"/>
    </xf>
    <xf numFmtId="0" fontId="5" fillId="0" borderId="6" xfId="0" applyFont="1" applyBorder="1" applyAlignment="1" applyProtection="1">
      <alignment vertical="top" wrapText="1"/>
    </xf>
    <xf numFmtId="0" fontId="5" fillId="0" borderId="49" xfId="0" applyFont="1" applyBorder="1" applyAlignment="1" applyProtection="1">
      <alignment vertical="center"/>
    </xf>
    <xf numFmtId="0" fontId="5" fillId="0" borderId="8" xfId="0" applyFont="1" applyBorder="1" applyAlignment="1" applyProtection="1">
      <alignment vertical="center"/>
    </xf>
    <xf numFmtId="0" fontId="5" fillId="0" borderId="41" xfId="0" applyFont="1" applyBorder="1" applyAlignment="1" applyProtection="1">
      <alignment vertical="center"/>
    </xf>
    <xf numFmtId="3" fontId="5" fillId="0" borderId="13" xfId="0" applyNumberFormat="1" applyFont="1" applyBorder="1" applyAlignment="1" applyProtection="1">
      <alignment vertical="center"/>
    </xf>
    <xf numFmtId="3" fontId="5" fillId="0" borderId="6" xfId="2" applyNumberFormat="1" applyFont="1" applyBorder="1" applyAlignment="1" applyProtection="1">
      <alignment vertical="center"/>
    </xf>
    <xf numFmtId="3" fontId="5" fillId="0" borderId="0" xfId="2" applyNumberFormat="1" applyFont="1" applyBorder="1" applyAlignment="1" applyProtection="1">
      <alignment vertical="center"/>
    </xf>
    <xf numFmtId="0" fontId="15" fillId="0" borderId="15" xfId="0" applyFont="1" applyBorder="1" applyAlignment="1" applyProtection="1">
      <alignment horizontal="center" vertical="center"/>
    </xf>
    <xf numFmtId="3" fontId="5" fillId="0" borderId="8" xfId="0" applyNumberFormat="1" applyFont="1" applyBorder="1" applyAlignment="1" applyProtection="1">
      <alignment vertical="center"/>
    </xf>
    <xf numFmtId="3" fontId="5" fillId="0" borderId="41" xfId="0" applyNumberFormat="1"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horizontal="center" vertical="center" shrinkToFit="1"/>
    </xf>
    <xf numFmtId="0" fontId="5" fillId="0" borderId="2" xfId="0" applyFont="1" applyBorder="1" applyAlignment="1" applyProtection="1">
      <alignment vertical="center" shrinkToFit="1"/>
    </xf>
    <xf numFmtId="0" fontId="11" fillId="0" borderId="6" xfId="0" applyFont="1" applyBorder="1" applyAlignment="1" applyProtection="1">
      <alignment vertical="center" shrinkToFit="1"/>
    </xf>
    <xf numFmtId="0" fontId="6" fillId="0" borderId="6" xfId="0" applyFont="1" applyBorder="1" applyAlignment="1" applyProtection="1">
      <alignment vertical="center" shrinkToFit="1"/>
    </xf>
    <xf numFmtId="3" fontId="5" fillId="0" borderId="7" xfId="0" applyNumberFormat="1" applyFont="1" applyBorder="1" applyAlignment="1" applyProtection="1">
      <alignment vertical="center" shrinkToFit="1"/>
    </xf>
    <xf numFmtId="38" fontId="6" fillId="0" borderId="7" xfId="0" applyNumberFormat="1" applyFont="1" applyBorder="1" applyAlignment="1" applyProtection="1">
      <alignment vertical="center" shrinkToFit="1"/>
    </xf>
    <xf numFmtId="3" fontId="5" fillId="0" borderId="0" xfId="0" applyNumberFormat="1" applyFont="1" applyAlignment="1" applyProtection="1">
      <alignment vertical="center" shrinkToFit="1"/>
    </xf>
    <xf numFmtId="0" fontId="11" fillId="0" borderId="18" xfId="0" applyFont="1" applyBorder="1" applyAlignment="1" applyProtection="1">
      <alignment vertical="center" shrinkToFit="1"/>
    </xf>
    <xf numFmtId="0" fontId="5" fillId="0" borderId="18" xfId="0" applyFont="1" applyBorder="1" applyAlignment="1" applyProtection="1">
      <alignment horizontal="left" vertical="center"/>
    </xf>
    <xf numFmtId="0" fontId="15" fillId="0" borderId="18" xfId="0" applyFont="1" applyBorder="1" applyAlignment="1" applyProtection="1">
      <alignment horizontal="left" vertical="center" wrapText="1"/>
    </xf>
    <xf numFmtId="0" fontId="5" fillId="0" borderId="7" xfId="0" applyFont="1" applyBorder="1" applyAlignment="1" applyProtection="1">
      <alignment horizontal="right" vertical="center" shrinkToFit="1"/>
    </xf>
    <xf numFmtId="0" fontId="5" fillId="0" borderId="18" xfId="0" applyFont="1" applyBorder="1" applyAlignment="1" applyProtection="1">
      <alignment horizontal="left" vertical="center" wrapText="1"/>
    </xf>
    <xf numFmtId="38" fontId="6" fillId="0" borderId="7" xfId="2" applyNumberFormat="1" applyFont="1" applyBorder="1" applyAlignment="1" applyProtection="1">
      <alignment horizontal="right" vertical="center" shrinkToFit="1"/>
    </xf>
    <xf numFmtId="38" fontId="5" fillId="0" borderId="7" xfId="2" applyNumberFormat="1" applyFont="1" applyBorder="1" applyAlignment="1" applyProtection="1">
      <alignment horizontal="right" vertical="center" shrinkToFit="1"/>
    </xf>
    <xf numFmtId="0" fontId="0" fillId="0" borderId="6" xfId="0" applyFill="1" applyBorder="1" applyAlignment="1" applyProtection="1">
      <alignment vertical="center" shrinkToFit="1"/>
    </xf>
    <xf numFmtId="0" fontId="11" fillId="0" borderId="7" xfId="0" applyFont="1" applyBorder="1" applyAlignment="1" applyProtection="1">
      <alignment horizontal="center" vertical="center" shrinkToFit="1"/>
    </xf>
    <xf numFmtId="0" fontId="0" fillId="0" borderId="7" xfId="0" applyBorder="1" applyAlignment="1" applyProtection="1">
      <alignment shrinkToFit="1"/>
    </xf>
    <xf numFmtId="38" fontId="0" fillId="0" borderId="7" xfId="0" applyNumberFormat="1" applyBorder="1" applyAlignment="1" applyProtection="1">
      <alignment shrinkToFit="1"/>
    </xf>
    <xf numFmtId="0" fontId="5" fillId="0" borderId="9" xfId="0" applyFont="1" applyBorder="1" applyAlignment="1" applyProtection="1">
      <alignment vertical="center" shrinkToFit="1"/>
    </xf>
    <xf numFmtId="38" fontId="5" fillId="0" borderId="9" xfId="0" applyNumberFormat="1" applyFont="1" applyBorder="1" applyAlignment="1" applyProtection="1">
      <alignment vertical="center" shrinkToFit="1"/>
    </xf>
    <xf numFmtId="0" fontId="5" fillId="0" borderId="0" xfId="0" applyFont="1" applyBorder="1" applyAlignment="1" applyProtection="1">
      <alignment vertical="center" shrinkToFit="1"/>
    </xf>
    <xf numFmtId="0" fontId="5" fillId="0" borderId="10" xfId="0" applyFont="1" applyBorder="1" applyAlignment="1" applyProtection="1">
      <alignment horizontal="center" vertical="center" shrinkToFit="1"/>
    </xf>
    <xf numFmtId="176" fontId="6" fillId="0" borderId="0" xfId="0" applyNumberFormat="1" applyFont="1" applyBorder="1" applyAlignment="1" applyProtection="1">
      <alignment vertical="center" shrinkToFit="1"/>
    </xf>
    <xf numFmtId="0" fontId="0" fillId="0" borderId="0" xfId="0" applyAlignment="1" applyProtection="1">
      <alignment vertical="center" shrinkToFit="1"/>
    </xf>
    <xf numFmtId="0" fontId="5"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3" fontId="6" fillId="0" borderId="2" xfId="0" applyNumberFormat="1" applyFont="1" applyBorder="1" applyAlignment="1" applyProtection="1">
      <alignment horizontal="center" vertical="center" shrinkToFit="1"/>
      <protection locked="0"/>
    </xf>
    <xf numFmtId="3" fontId="6" fillId="0" borderId="7" xfId="0" applyNumberFormat="1"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3" fontId="6" fillId="0" borderId="10"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indent="2"/>
      <protection locked="0"/>
    </xf>
    <xf numFmtId="0" fontId="5" fillId="0" borderId="0" xfId="0" applyFont="1" applyAlignment="1" applyProtection="1">
      <alignment horizontal="left" vertical="center" indent="2" shrinkToFit="1"/>
      <protection locked="0"/>
    </xf>
    <xf numFmtId="0" fontId="22" fillId="0" borderId="0" xfId="0" applyFont="1" applyAlignment="1" applyProtection="1">
      <alignment horizontal="left" vertical="center" indent="2" shrinkToFit="1"/>
      <protection locked="0"/>
    </xf>
    <xf numFmtId="3" fontId="6" fillId="0" borderId="1" xfId="0" applyNumberFormat="1" applyFont="1" applyBorder="1" applyAlignment="1" applyProtection="1">
      <alignment vertical="center" shrinkToFit="1"/>
    </xf>
    <xf numFmtId="3" fontId="6" fillId="0" borderId="6" xfId="0" applyNumberFormat="1" applyFont="1" applyBorder="1" applyAlignment="1" applyProtection="1">
      <alignment vertical="center" shrinkToFit="1"/>
    </xf>
    <xf numFmtId="3" fontId="6" fillId="0" borderId="8" xfId="0" applyNumberFormat="1"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0" xfId="0" applyFont="1" applyAlignment="1" applyProtection="1">
      <alignment horizontal="left" vertical="center" shrinkToFit="1"/>
    </xf>
    <xf numFmtId="0" fontId="6" fillId="0" borderId="10" xfId="0" applyFont="1" applyBorder="1" applyAlignment="1" applyProtection="1">
      <alignment horizontal="center" vertical="center" shrinkToFit="1"/>
    </xf>
    <xf numFmtId="3" fontId="6" fillId="0" borderId="10" xfId="0" applyNumberFormat="1"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3" fontId="6" fillId="0" borderId="2" xfId="0" applyNumberFormat="1" applyFont="1" applyBorder="1" applyAlignment="1" applyProtection="1">
      <alignment horizontal="center" vertical="center" shrinkToFit="1"/>
    </xf>
    <xf numFmtId="3" fontId="6" fillId="0" borderId="7" xfId="0" applyNumberFormat="1" applyFont="1" applyBorder="1" applyAlignment="1" applyProtection="1">
      <alignment horizontal="center" vertical="center" shrinkToFit="1"/>
    </xf>
    <xf numFmtId="3" fontId="6" fillId="34" borderId="7" xfId="0" applyNumberFormat="1" applyFont="1" applyFill="1" applyBorder="1" applyAlignment="1" applyProtection="1">
      <alignment vertical="center" shrinkToFit="1"/>
    </xf>
    <xf numFmtId="38" fontId="6" fillId="34" borderId="20" xfId="0" applyNumberFormat="1" applyFont="1" applyFill="1" applyBorder="1" applyAlignment="1" applyProtection="1">
      <alignment vertical="center" shrinkToFit="1"/>
    </xf>
    <xf numFmtId="38" fontId="6" fillId="34" borderId="18" xfId="0" applyNumberFormat="1" applyFont="1" applyFill="1" applyBorder="1" applyAlignment="1" applyProtection="1">
      <alignment vertical="center" shrinkToFit="1"/>
    </xf>
    <xf numFmtId="3" fontId="6" fillId="34" borderId="16" xfId="0" applyNumberFormat="1" applyFont="1" applyFill="1" applyBorder="1" applyAlignment="1" applyProtection="1">
      <alignment vertical="center" shrinkToFit="1"/>
    </xf>
    <xf numFmtId="38" fontId="5" fillId="34" borderId="30" xfId="0" applyNumberFormat="1" applyFont="1" applyFill="1" applyBorder="1" applyAlignment="1" applyProtection="1">
      <alignment vertical="center" shrinkToFit="1"/>
    </xf>
    <xf numFmtId="38" fontId="5" fillId="34" borderId="16" xfId="0" applyNumberFormat="1" applyFont="1" applyFill="1" applyBorder="1" applyAlignment="1" applyProtection="1">
      <alignment vertical="center" shrinkToFit="1"/>
    </xf>
    <xf numFmtId="3" fontId="6" fillId="34" borderId="48" xfId="0" applyNumberFormat="1" applyFont="1" applyFill="1" applyBorder="1" applyAlignment="1" applyProtection="1">
      <alignment vertical="center" shrinkToFit="1"/>
    </xf>
    <xf numFmtId="38" fontId="5" fillId="34" borderId="14" xfId="0" applyNumberFormat="1" applyFont="1" applyFill="1" applyBorder="1" applyAlignment="1" applyProtection="1">
      <alignment vertical="center" shrinkToFit="1"/>
    </xf>
    <xf numFmtId="38" fontId="5" fillId="34" borderId="18" xfId="0" applyNumberFormat="1" applyFont="1" applyFill="1" applyBorder="1" applyAlignment="1" applyProtection="1">
      <alignment vertical="center" shrinkToFit="1"/>
    </xf>
    <xf numFmtId="3" fontId="6" fillId="34" borderId="18" xfId="0" applyNumberFormat="1" applyFont="1" applyFill="1" applyBorder="1" applyAlignment="1" applyProtection="1">
      <alignment vertical="center" shrinkToFit="1"/>
    </xf>
    <xf numFmtId="3" fontId="6" fillId="34" borderId="29" xfId="0" applyNumberFormat="1" applyFont="1" applyFill="1" applyBorder="1" applyAlignment="1" applyProtection="1">
      <alignment vertical="center" shrinkToFit="1"/>
    </xf>
    <xf numFmtId="38" fontId="5" fillId="34" borderId="0" xfId="0" applyNumberFormat="1" applyFont="1" applyFill="1" applyAlignment="1" applyProtection="1">
      <alignment vertical="center" shrinkToFit="1"/>
    </xf>
    <xf numFmtId="38" fontId="5" fillId="34" borderId="29" xfId="0" applyNumberFormat="1" applyFont="1" applyFill="1" applyBorder="1" applyAlignment="1" applyProtection="1">
      <alignment vertical="center" shrinkToFit="1"/>
    </xf>
    <xf numFmtId="38" fontId="5" fillId="34" borderId="15" xfId="0" applyNumberFormat="1" applyFont="1" applyFill="1" applyBorder="1" applyAlignment="1" applyProtection="1">
      <alignment vertical="center" shrinkToFit="1"/>
    </xf>
    <xf numFmtId="38" fontId="5" fillId="34" borderId="19" xfId="0" applyNumberFormat="1" applyFont="1" applyFill="1" applyBorder="1" applyAlignment="1" applyProtection="1">
      <alignment vertical="center" shrinkToFit="1"/>
    </xf>
    <xf numFmtId="38" fontId="5" fillId="34" borderId="0" xfId="0" applyNumberFormat="1" applyFont="1" applyFill="1" applyBorder="1" applyAlignment="1" applyProtection="1">
      <alignment vertical="center" shrinkToFit="1"/>
    </xf>
    <xf numFmtId="3" fontId="6" fillId="34" borderId="14" xfId="0" applyNumberFormat="1" applyFont="1" applyFill="1" applyBorder="1" applyAlignment="1" applyProtection="1">
      <alignment vertical="center" shrinkToFit="1"/>
    </xf>
    <xf numFmtId="38" fontId="6" fillId="34" borderId="14" xfId="0" applyNumberFormat="1" applyFont="1" applyFill="1" applyBorder="1" applyAlignment="1" applyProtection="1">
      <alignment vertical="center" shrinkToFit="1"/>
    </xf>
    <xf numFmtId="38" fontId="6" fillId="34" borderId="16" xfId="0" applyNumberFormat="1" applyFont="1" applyFill="1" applyBorder="1" applyAlignment="1" applyProtection="1">
      <alignment vertical="center" shrinkToFit="1"/>
    </xf>
    <xf numFmtId="3" fontId="6" fillId="34" borderId="7" xfId="0" applyNumberFormat="1" applyFont="1" applyFill="1" applyBorder="1" applyAlignment="1" applyProtection="1">
      <alignment horizontal="right" vertical="center" shrinkToFit="1"/>
    </xf>
    <xf numFmtId="38" fontId="6" fillId="34" borderId="7" xfId="0" applyNumberFormat="1" applyFont="1" applyFill="1" applyBorder="1" applyAlignment="1" applyProtection="1">
      <alignment horizontal="right" vertical="center" shrinkToFit="1"/>
    </xf>
    <xf numFmtId="38" fontId="5" fillId="34" borderId="7" xfId="0" applyNumberFormat="1" applyFont="1" applyFill="1" applyBorder="1" applyAlignment="1" applyProtection="1">
      <alignment horizontal="right" vertical="center" shrinkToFit="1"/>
    </xf>
    <xf numFmtId="3" fontId="6" fillId="34" borderId="8" xfId="0" applyNumberFormat="1" applyFont="1" applyFill="1" applyBorder="1" applyAlignment="1" applyProtection="1">
      <alignment vertical="center" shrinkToFit="1"/>
    </xf>
    <xf numFmtId="38" fontId="6" fillId="34" borderId="9" xfId="0" applyNumberFormat="1" applyFont="1" applyFill="1" applyBorder="1" applyAlignment="1" applyProtection="1">
      <alignment vertical="center" shrinkToFit="1"/>
    </xf>
    <xf numFmtId="38" fontId="6" fillId="34" borderId="11" xfId="0" applyNumberFormat="1" applyFont="1" applyFill="1" applyBorder="1" applyAlignment="1" applyProtection="1">
      <alignment vertical="center" shrinkToFit="1"/>
    </xf>
    <xf numFmtId="38" fontId="5" fillId="34" borderId="9" xfId="2" applyFont="1" applyFill="1" applyBorder="1" applyAlignment="1" applyProtection="1">
      <alignment vertical="center" shrinkToFit="1"/>
    </xf>
    <xf numFmtId="0" fontId="50" fillId="0" borderId="0" xfId="0" applyFont="1" applyAlignment="1" applyProtection="1">
      <alignment vertical="center" wrapText="1" shrinkToFit="1"/>
      <protection locked="0"/>
    </xf>
    <xf numFmtId="38" fontId="6" fillId="0" borderId="0" xfId="2" applyFont="1" applyBorder="1" applyAlignment="1" applyProtection="1">
      <alignment vertical="center" shrinkToFit="1"/>
      <protection locked="0"/>
    </xf>
    <xf numFmtId="0" fontId="0" fillId="0" borderId="75" xfId="0" applyBorder="1"/>
    <xf numFmtId="0" fontId="0" fillId="0" borderId="76" xfId="0" applyBorder="1"/>
    <xf numFmtId="0" fontId="0" fillId="0" borderId="77" xfId="0" applyBorder="1"/>
    <xf numFmtId="0" fontId="0" fillId="0" borderId="10" xfId="0" applyBorder="1" applyAlignment="1">
      <alignment horizontal="center"/>
    </xf>
    <xf numFmtId="0" fontId="0" fillId="0" borderId="78" xfId="0" applyBorder="1"/>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48" fillId="36" borderId="73" xfId="0" applyFont="1" applyFill="1" applyBorder="1" applyAlignment="1" applyProtection="1">
      <alignment vertical="center"/>
      <protection locked="0"/>
    </xf>
    <xf numFmtId="0" fontId="3" fillId="36" borderId="73" xfId="0" applyFont="1" applyFill="1" applyBorder="1" applyAlignment="1" applyProtection="1">
      <alignment vertical="center"/>
      <protection locked="0"/>
    </xf>
    <xf numFmtId="0" fontId="0" fillId="36" borderId="73" xfId="0" applyFill="1" applyBorder="1" applyAlignment="1" applyProtection="1">
      <alignment vertical="center"/>
      <protection locked="0"/>
    </xf>
    <xf numFmtId="0" fontId="65" fillId="36" borderId="73" xfId="0" applyFont="1" applyFill="1" applyBorder="1" applyAlignment="1" applyProtection="1">
      <alignment horizontal="left" vertical="center" wrapText="1"/>
      <protection locked="0"/>
    </xf>
    <xf numFmtId="38" fontId="7" fillId="35" borderId="21" xfId="2" applyFont="1" applyFill="1" applyBorder="1" applyAlignment="1" applyProtection="1">
      <alignment vertical="center" wrapText="1"/>
    </xf>
    <xf numFmtId="38" fontId="7" fillId="35" borderId="10" xfId="2" applyFont="1" applyFill="1" applyBorder="1" applyAlignment="1" applyProtection="1">
      <alignment vertical="center" wrapText="1"/>
    </xf>
    <xf numFmtId="38" fontId="7" fillId="35" borderId="4" xfId="2" applyFont="1" applyFill="1" applyBorder="1" applyAlignment="1" applyProtection="1">
      <alignment vertical="center" wrapText="1"/>
    </xf>
    <xf numFmtId="38" fontId="7" fillId="35" borderId="60" xfId="2" applyFont="1" applyFill="1" applyBorder="1" applyAlignment="1" applyProtection="1">
      <alignment vertical="center" wrapText="1"/>
    </xf>
    <xf numFmtId="38" fontId="7" fillId="35" borderId="23" xfId="2" applyFont="1" applyFill="1" applyBorder="1" applyAlignment="1" applyProtection="1">
      <alignment vertical="center"/>
    </xf>
    <xf numFmtId="38" fontId="7" fillId="35" borderId="22" xfId="2" applyFont="1" applyFill="1" applyBorder="1" applyAlignment="1" applyProtection="1">
      <alignment vertical="center" wrapText="1"/>
    </xf>
    <xf numFmtId="38" fontId="7" fillId="35" borderId="52" xfId="2" applyFont="1" applyFill="1" applyBorder="1" applyAlignment="1" applyProtection="1">
      <alignment vertical="center" wrapText="1"/>
    </xf>
    <xf numFmtId="38" fontId="7" fillId="35" borderId="50" xfId="2" applyFont="1" applyFill="1" applyBorder="1" applyAlignment="1" applyProtection="1">
      <alignment vertical="center" wrapText="1"/>
    </xf>
    <xf numFmtId="38" fontId="7" fillId="35" borderId="62" xfId="2" applyFont="1" applyFill="1" applyBorder="1" applyAlignment="1" applyProtection="1">
      <alignment vertical="center" wrapText="1"/>
    </xf>
    <xf numFmtId="38" fontId="7" fillId="35" borderId="51" xfId="2" applyFont="1" applyFill="1" applyBorder="1" applyAlignment="1" applyProtection="1">
      <alignment vertical="center" wrapText="1"/>
    </xf>
    <xf numFmtId="38" fontId="7" fillId="35" borderId="24" xfId="2" applyFont="1" applyFill="1" applyBorder="1" applyAlignment="1" applyProtection="1">
      <alignment vertical="center"/>
    </xf>
    <xf numFmtId="38" fontId="7" fillId="35" borderId="71" xfId="2" applyFont="1" applyFill="1" applyBorder="1" applyAlignment="1" applyProtection="1">
      <alignment vertical="center" wrapText="1"/>
    </xf>
    <xf numFmtId="179" fontId="7" fillId="35" borderId="9" xfId="2" applyNumberFormat="1" applyFont="1" applyFill="1" applyBorder="1" applyAlignment="1" applyProtection="1">
      <alignment vertical="center"/>
    </xf>
    <xf numFmtId="38" fontId="7" fillId="35" borderId="21" xfId="2" applyFont="1" applyFill="1" applyBorder="1" applyAlignment="1" applyProtection="1">
      <alignment horizontal="right" vertical="center" wrapText="1"/>
    </xf>
    <xf numFmtId="38" fontId="7" fillId="35" borderId="10" xfId="2" applyFont="1" applyFill="1" applyBorder="1" applyAlignment="1" applyProtection="1">
      <alignment horizontal="right" vertical="center" wrapText="1"/>
    </xf>
    <xf numFmtId="38" fontId="7" fillId="35" borderId="60" xfId="2" applyFont="1" applyFill="1" applyBorder="1" applyAlignment="1" applyProtection="1">
      <alignment horizontal="right" vertical="center" wrapText="1"/>
    </xf>
    <xf numFmtId="38" fontId="7" fillId="35" borderId="52" xfId="2" applyFont="1" applyFill="1" applyBorder="1" applyAlignment="1" applyProtection="1">
      <alignment horizontal="right" vertical="center" wrapText="1"/>
    </xf>
    <xf numFmtId="38" fontId="7" fillId="35" borderId="50" xfId="2" applyFont="1" applyFill="1" applyBorder="1" applyAlignment="1" applyProtection="1">
      <alignment horizontal="right" vertical="center" wrapText="1"/>
    </xf>
    <xf numFmtId="38" fontId="7" fillId="35" borderId="62" xfId="2" applyFont="1" applyFill="1" applyBorder="1" applyAlignment="1" applyProtection="1">
      <alignment horizontal="right" vertical="center" wrapText="1"/>
    </xf>
    <xf numFmtId="38" fontId="7" fillId="35" borderId="44" xfId="2" applyFont="1" applyFill="1" applyBorder="1" applyAlignment="1" applyProtection="1">
      <alignment horizontal="center" vertical="center" wrapText="1"/>
    </xf>
    <xf numFmtId="38" fontId="7" fillId="35" borderId="10" xfId="2" applyFont="1" applyFill="1" applyBorder="1" applyAlignment="1" applyProtection="1">
      <alignment horizontal="center" vertical="center" wrapText="1"/>
    </xf>
    <xf numFmtId="38" fontId="7" fillId="35" borderId="60" xfId="2" applyFont="1" applyFill="1" applyBorder="1" applyAlignment="1" applyProtection="1">
      <alignment horizontal="center" vertical="center" wrapText="1"/>
    </xf>
    <xf numFmtId="38" fontId="7" fillId="35" borderId="43" xfId="2" applyFont="1" applyFill="1" applyBorder="1" applyAlignment="1" applyProtection="1">
      <alignment horizontal="center" vertical="center" wrapText="1"/>
    </xf>
    <xf numFmtId="38" fontId="7" fillId="35" borderId="5" xfId="2" applyFont="1" applyFill="1" applyBorder="1" applyAlignment="1" applyProtection="1">
      <alignment horizontal="center" vertical="center" wrapText="1"/>
    </xf>
    <xf numFmtId="38" fontId="7" fillId="35" borderId="44" xfId="2" applyFont="1" applyFill="1" applyBorder="1" applyAlignment="1" applyProtection="1">
      <alignment vertical="center" wrapText="1"/>
    </xf>
    <xf numFmtId="38" fontId="7" fillId="35" borderId="61" xfId="2" applyFont="1" applyFill="1" applyBorder="1" applyAlignment="1" applyProtection="1">
      <alignment vertical="center" wrapText="1"/>
    </xf>
    <xf numFmtId="9" fontId="65" fillId="0" borderId="10" xfId="2" applyNumberFormat="1" applyFont="1" applyFill="1" applyBorder="1" applyAlignment="1" applyProtection="1">
      <alignment vertical="center" wrapText="1"/>
    </xf>
    <xf numFmtId="38" fontId="7" fillId="35" borderId="60" xfId="2" applyFont="1" applyFill="1" applyBorder="1" applyAlignment="1" applyProtection="1">
      <alignment vertical="center" shrinkToFit="1"/>
    </xf>
    <xf numFmtId="38" fontId="61" fillId="35" borderId="56" xfId="1" applyNumberFormat="1" applyFont="1" applyFill="1" applyBorder="1" applyProtection="1">
      <alignment vertical="center"/>
    </xf>
    <xf numFmtId="38" fontId="61" fillId="35" borderId="57" xfId="1" applyNumberFormat="1" applyFont="1" applyFill="1" applyBorder="1" applyProtection="1">
      <alignment vertical="center"/>
    </xf>
    <xf numFmtId="38" fontId="61" fillId="35" borderId="58" xfId="1" applyNumberFormat="1" applyFont="1" applyFill="1" applyBorder="1" applyProtection="1">
      <alignment vertical="center"/>
    </xf>
    <xf numFmtId="38" fontId="7" fillId="35" borderId="58" xfId="2" applyFont="1" applyFill="1" applyBorder="1" applyAlignment="1" applyProtection="1">
      <alignment vertical="center" wrapText="1"/>
    </xf>
    <xf numFmtId="3" fontId="61" fillId="35" borderId="44" xfId="1" applyNumberFormat="1" applyFont="1" applyFill="1" applyBorder="1" applyProtection="1">
      <alignment vertical="center"/>
    </xf>
    <xf numFmtId="3" fontId="61" fillId="35" borderId="10" xfId="1" applyNumberFormat="1" applyFont="1" applyFill="1" applyBorder="1" applyProtection="1">
      <alignment vertical="center"/>
    </xf>
    <xf numFmtId="3" fontId="61" fillId="35" borderId="60" xfId="1" applyNumberFormat="1" applyFont="1" applyFill="1" applyBorder="1" applyProtection="1">
      <alignment vertical="center"/>
    </xf>
    <xf numFmtId="38" fontId="61" fillId="35" borderId="61" xfId="1" applyNumberFormat="1" applyFont="1" applyFill="1" applyBorder="1" applyProtection="1">
      <alignment vertical="center"/>
    </xf>
    <xf numFmtId="38" fontId="61" fillId="35" borderId="50" xfId="1" applyNumberFormat="1" applyFont="1" applyFill="1" applyBorder="1" applyProtection="1">
      <alignment vertical="center"/>
    </xf>
    <xf numFmtId="38" fontId="61" fillId="35" borderId="62" xfId="1" applyNumberFormat="1" applyFont="1" applyFill="1" applyBorder="1" applyProtection="1">
      <alignment vertical="center"/>
    </xf>
    <xf numFmtId="38" fontId="7" fillId="35" borderId="2" xfId="2" applyFont="1" applyFill="1" applyBorder="1" applyAlignment="1" applyProtection="1">
      <alignment horizontal="center" vertical="center" wrapText="1"/>
    </xf>
    <xf numFmtId="38" fontId="7" fillId="35" borderId="54" xfId="2" applyFont="1" applyFill="1" applyBorder="1" applyAlignment="1" applyProtection="1">
      <alignment horizontal="center" vertical="center" wrapText="1"/>
    </xf>
    <xf numFmtId="38" fontId="7" fillId="35" borderId="24" xfId="3" applyNumberFormat="1" applyFont="1" applyFill="1" applyBorder="1" applyProtection="1">
      <alignment vertical="center"/>
    </xf>
    <xf numFmtId="0" fontId="5" fillId="0" borderId="0" xfId="0" applyFont="1" applyAlignment="1" applyProtection="1">
      <alignment horizontal="left" vertical="center" indent="2"/>
      <protection locked="0"/>
    </xf>
    <xf numFmtId="0" fontId="70" fillId="0" borderId="0" xfId="0" applyFont="1" applyAlignment="1" applyProtection="1">
      <alignment horizontal="right" vertical="center"/>
      <protection locked="0"/>
    </xf>
    <xf numFmtId="0" fontId="71"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xf>
    <xf numFmtId="3" fontId="6" fillId="0" borderId="3" xfId="0" applyNumberFormat="1" applyFont="1" applyBorder="1" applyAlignment="1" applyProtection="1">
      <alignment horizontal="right" vertical="center" shrinkToFit="1"/>
    </xf>
    <xf numFmtId="3" fontId="6" fillId="0" borderId="0" xfId="0" applyNumberFormat="1" applyFont="1" applyBorder="1" applyAlignment="1" applyProtection="1">
      <alignment vertical="center" shrinkToFit="1"/>
    </xf>
    <xf numFmtId="3" fontId="5" fillId="0" borderId="6" xfId="0" applyNumberFormat="1" applyFont="1" applyBorder="1" applyAlignment="1" applyProtection="1">
      <alignment vertical="center"/>
    </xf>
    <xf numFmtId="3" fontId="5" fillId="0" borderId="0" xfId="0" applyNumberFormat="1" applyFont="1" applyBorder="1" applyAlignment="1" applyProtection="1">
      <alignment vertical="center"/>
    </xf>
    <xf numFmtId="3" fontId="6" fillId="0" borderId="41" xfId="0" applyNumberFormat="1" applyFont="1" applyBorder="1" applyAlignment="1" applyProtection="1">
      <alignment vertical="center" shrinkToFit="1"/>
    </xf>
    <xf numFmtId="3" fontId="6" fillId="0" borderId="3" xfId="0" applyNumberFormat="1" applyFont="1" applyBorder="1" applyAlignment="1" applyProtection="1">
      <alignment vertical="center" shrinkToFit="1"/>
    </xf>
    <xf numFmtId="3" fontId="5" fillId="0" borderId="3" xfId="0" applyNumberFormat="1" applyFont="1" applyBorder="1" applyAlignment="1" applyProtection="1">
      <alignment horizontal="right" vertical="center"/>
    </xf>
    <xf numFmtId="180" fontId="5" fillId="0" borderId="0" xfId="0" applyNumberFormat="1" applyFont="1" applyBorder="1" applyAlignment="1" applyProtection="1">
      <alignment horizontal="right" vertical="center"/>
      <protection locked="0"/>
    </xf>
    <xf numFmtId="9" fontId="65" fillId="35" borderId="21" xfId="2" applyNumberFormat="1" applyFont="1" applyFill="1" applyBorder="1" applyAlignment="1" applyProtection="1">
      <alignment vertical="center" wrapText="1"/>
    </xf>
    <xf numFmtId="9" fontId="7" fillId="35" borderId="10" xfId="2" applyNumberFormat="1" applyFont="1" applyFill="1" applyBorder="1" applyAlignment="1" applyProtection="1">
      <alignment vertical="center" wrapText="1"/>
    </xf>
    <xf numFmtId="9" fontId="7" fillId="35" borderId="60" xfId="2" applyNumberFormat="1" applyFont="1" applyFill="1" applyBorder="1" applyAlignment="1" applyProtection="1">
      <alignment vertical="center" wrapText="1"/>
      <protection locked="0"/>
    </xf>
    <xf numFmtId="9" fontId="65" fillId="35" borderId="22" xfId="2" applyNumberFormat="1" applyFont="1" applyFill="1" applyBorder="1" applyAlignment="1" applyProtection="1">
      <alignment vertical="center" wrapText="1"/>
    </xf>
    <xf numFmtId="9" fontId="7" fillId="35" borderId="60" xfId="2" applyNumberFormat="1" applyFont="1" applyFill="1" applyBorder="1" applyAlignment="1" applyProtection="1">
      <alignment vertical="center" wrapText="1"/>
    </xf>
    <xf numFmtId="180" fontId="5" fillId="34" borderId="0" xfId="0" applyNumberFormat="1" applyFont="1" applyFill="1" applyBorder="1" applyAlignment="1" applyProtection="1">
      <alignment horizontal="right" vertical="center"/>
      <protection locked="0"/>
    </xf>
    <xf numFmtId="0" fontId="5" fillId="0" borderId="0" xfId="0" applyFont="1" applyBorder="1" applyAlignment="1" applyProtection="1">
      <alignment vertical="top"/>
      <protection locked="0"/>
    </xf>
    <xf numFmtId="0" fontId="0" fillId="35" borderId="0" xfId="0" applyFont="1" applyFill="1" applyAlignment="1" applyProtection="1">
      <alignment horizontal="right" vertical="center"/>
    </xf>
    <xf numFmtId="0" fontId="12" fillId="0" borderId="0" xfId="0" applyFont="1" applyAlignment="1" applyProtection="1">
      <alignment horizontal="right" vertical="center"/>
    </xf>
    <xf numFmtId="0" fontId="0" fillId="0" borderId="0" xfId="0" applyFont="1" applyAlignment="1" applyProtection="1">
      <alignment horizontal="right" vertical="center"/>
    </xf>
    <xf numFmtId="0" fontId="74" fillId="0" borderId="0" xfId="0" applyFont="1" applyAlignment="1">
      <alignment vertical="center"/>
    </xf>
    <xf numFmtId="0" fontId="75" fillId="0" borderId="41" xfId="0" applyFont="1" applyBorder="1" applyAlignment="1">
      <alignment horizontal="center" vertical="center"/>
    </xf>
    <xf numFmtId="0" fontId="75" fillId="0" borderId="0" xfId="0" applyFont="1" applyAlignment="1">
      <alignment vertical="center"/>
    </xf>
    <xf numFmtId="14" fontId="75" fillId="0" borderId="41" xfId="0" applyNumberFormat="1" applyFont="1" applyBorder="1" applyAlignment="1">
      <alignment horizontal="right" vertical="center"/>
    </xf>
    <xf numFmtId="0" fontId="75" fillId="0" borderId="0" xfId="0" applyFont="1" applyAlignment="1">
      <alignment horizontal="center" vertical="center"/>
    </xf>
    <xf numFmtId="0" fontId="75" fillId="37" borderId="79" xfId="0" applyFont="1" applyFill="1" applyBorder="1" applyAlignment="1">
      <alignment horizontal="center" vertical="center" wrapText="1"/>
    </xf>
    <xf numFmtId="0" fontId="75" fillId="37" borderId="80" xfId="0" applyFont="1" applyFill="1" applyBorder="1" applyAlignment="1">
      <alignment horizontal="center" vertical="center" wrapText="1"/>
    </xf>
    <xf numFmtId="0" fontId="75" fillId="37" borderId="81" xfId="0" applyFont="1" applyFill="1" applyBorder="1" applyAlignment="1">
      <alignment horizontal="center" vertical="center" wrapText="1"/>
    </xf>
    <xf numFmtId="0" fontId="75" fillId="0" borderId="0" xfId="0" applyFont="1" applyAlignment="1">
      <alignment horizontal="center" vertical="center" wrapText="1"/>
    </xf>
    <xf numFmtId="0" fontId="78" fillId="0" borderId="8" xfId="0" applyFont="1" applyBorder="1" applyAlignment="1">
      <alignment vertical="center" wrapText="1"/>
    </xf>
    <xf numFmtId="0" fontId="75" fillId="0" borderId="41" xfId="0" applyFont="1" applyBorder="1" applyAlignment="1">
      <alignment horizontal="center" vertical="center" wrapText="1"/>
    </xf>
    <xf numFmtId="0" fontId="75" fillId="0" borderId="11" xfId="0" applyFont="1" applyBorder="1" applyAlignment="1">
      <alignment horizontal="center" vertical="center" wrapText="1"/>
    </xf>
    <xf numFmtId="0" fontId="79" fillId="0" borderId="10" xfId="0" applyFont="1" applyBorder="1" applyAlignment="1">
      <alignment vertical="center" wrapText="1"/>
    </xf>
    <xf numFmtId="0" fontId="79" fillId="0" borderId="10" xfId="0" applyFont="1" applyBorder="1" applyAlignment="1">
      <alignment horizontal="center" vertical="center" wrapText="1"/>
    </xf>
    <xf numFmtId="0" fontId="80" fillId="0" borderId="0" xfId="0" applyFont="1" applyAlignment="1">
      <alignment vertical="center" wrapText="1"/>
    </xf>
    <xf numFmtId="0" fontId="81"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vertical="center"/>
    </xf>
    <xf numFmtId="0" fontId="78" fillId="0" borderId="41" xfId="0" applyFont="1" applyBorder="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5" fillId="0" borderId="0" xfId="0" applyFont="1" applyAlignment="1">
      <alignment vertical="center" wrapText="1"/>
    </xf>
    <xf numFmtId="0" fontId="85" fillId="0" borderId="0" xfId="0" applyFont="1" applyAlignment="1">
      <alignment vertical="center"/>
    </xf>
    <xf numFmtId="0" fontId="78" fillId="0" borderId="0" xfId="0" applyFont="1" applyAlignment="1">
      <alignment vertical="center"/>
    </xf>
    <xf numFmtId="38" fontId="3" fillId="35" borderId="0" xfId="2" applyFont="1" applyFill="1" applyAlignment="1" applyProtection="1">
      <alignment vertical="center"/>
    </xf>
    <xf numFmtId="0" fontId="0" fillId="0" borderId="0" xfId="0" applyAlignment="1">
      <alignment horizontal="left" vertical="center"/>
    </xf>
    <xf numFmtId="0" fontId="0" fillId="0" borderId="82" xfId="0" applyBorder="1" applyAlignment="1">
      <alignment horizontal="center" vertical="center" wrapText="1"/>
    </xf>
    <xf numFmtId="0" fontId="5" fillId="0" borderId="83" xfId="0" applyFont="1" applyBorder="1" applyAlignment="1">
      <alignment horizontal="center" vertical="center" wrapText="1"/>
    </xf>
    <xf numFmtId="9" fontId="7" fillId="0" borderId="26" xfId="2" applyNumberFormat="1" applyFont="1" applyFill="1" applyBorder="1" applyAlignment="1" applyProtection="1">
      <alignment vertical="center" wrapText="1"/>
    </xf>
    <xf numFmtId="0" fontId="0" fillId="0" borderId="0" xfId="0" applyAlignment="1">
      <alignment vertical="top"/>
    </xf>
    <xf numFmtId="0" fontId="0" fillId="0" borderId="82" xfId="0" applyBorder="1" applyAlignment="1">
      <alignment horizontal="left" vertical="center"/>
    </xf>
    <xf numFmtId="0" fontId="0" fillId="0" borderId="83" xfId="0" applyBorder="1" applyAlignment="1">
      <alignment horizontal="lef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0" xfId="0" applyAlignment="1">
      <alignment vertical="top" wrapText="1"/>
    </xf>
    <xf numFmtId="180" fontId="72" fillId="0" borderId="0" xfId="0" applyNumberFormat="1" applyFont="1" applyAlignment="1" applyProtection="1">
      <alignment horizontal="center" vertical="center"/>
      <protection locked="0"/>
    </xf>
    <xf numFmtId="3" fontId="6" fillId="0" borderId="4" xfId="0" applyNumberFormat="1" applyFont="1" applyBorder="1" applyAlignment="1" applyProtection="1">
      <alignment vertical="center" shrinkToFit="1"/>
    </xf>
    <xf numFmtId="3" fontId="6" fillId="0" borderId="21" xfId="0" applyNumberFormat="1" applyFont="1" applyBorder="1" applyAlignment="1" applyProtection="1">
      <alignment vertical="center" shrinkToFit="1"/>
    </xf>
    <xf numFmtId="0" fontId="6" fillId="0" borderId="2"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5" fillId="0" borderId="0" xfId="0" applyFont="1" applyAlignment="1" applyProtection="1">
      <alignment horizontal="left" vertical="center" indent="2"/>
      <protection locked="0"/>
    </xf>
    <xf numFmtId="0" fontId="5" fillId="0" borderId="8" xfId="0" applyFont="1" applyBorder="1" applyAlignment="1" applyProtection="1">
      <alignment horizontal="left" vertical="center" shrinkToFit="1"/>
      <protection locked="0"/>
    </xf>
    <xf numFmtId="0" fontId="5" fillId="0" borderId="41"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0" fillId="0" borderId="6" xfId="0" applyFont="1" applyBorder="1" applyAlignment="1" applyProtection="1">
      <alignment horizontal="center" vertical="center"/>
    </xf>
    <xf numFmtId="0" fontId="50" fillId="0" borderId="0" xfId="0" applyFont="1" applyBorder="1" applyAlignment="1" applyProtection="1">
      <alignment horizontal="center" vertical="center"/>
    </xf>
    <xf numFmtId="0" fontId="50" fillId="0" borderId="12" xfId="0" applyFont="1" applyBorder="1" applyAlignment="1" applyProtection="1">
      <alignment horizontal="center" vertical="center"/>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5" fillId="0" borderId="0" xfId="0" applyFont="1" applyAlignment="1" applyProtection="1">
      <alignment horizontal="left" vertical="center" wrapText="1" indent="3"/>
      <protection locked="0"/>
    </xf>
    <xf numFmtId="182" fontId="5" fillId="0" borderId="0" xfId="0" applyNumberFormat="1" applyFont="1" applyAlignment="1" applyProtection="1">
      <alignment horizontal="left" vertical="center"/>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horizontal="left" vertical="top" shrinkToFit="1"/>
      <protection locked="0"/>
    </xf>
    <xf numFmtId="0" fontId="16" fillId="0" borderId="0" xfId="0" applyFont="1" applyBorder="1" applyAlignment="1" applyProtection="1">
      <alignment horizontal="left" vertical="top" shrinkToFit="1"/>
      <protection locked="0"/>
    </xf>
    <xf numFmtId="0" fontId="6" fillId="0" borderId="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indent="2"/>
      <protection locked="0"/>
    </xf>
    <xf numFmtId="3" fontId="6" fillId="0" borderId="2" xfId="0" applyNumberFormat="1" applyFont="1" applyBorder="1" applyAlignment="1" applyProtection="1">
      <alignment horizontal="center" vertical="center" shrinkToFit="1"/>
      <protection locked="0"/>
    </xf>
    <xf numFmtId="3" fontId="6" fillId="0" borderId="7" xfId="0" applyNumberFormat="1" applyFont="1" applyBorder="1" applyAlignment="1" applyProtection="1">
      <alignment horizontal="center" vertical="center" shrinkToFit="1"/>
      <protection locked="0"/>
    </xf>
    <xf numFmtId="3" fontId="6" fillId="0" borderId="9" xfId="0" applyNumberFormat="1" applyFont="1" applyBorder="1" applyAlignment="1" applyProtection="1">
      <alignment horizontal="center" vertical="center" shrinkToFit="1"/>
      <protection locked="0"/>
    </xf>
    <xf numFmtId="3" fontId="6" fillId="0" borderId="1" xfId="0" applyNumberFormat="1" applyFont="1" applyBorder="1" applyAlignment="1" applyProtection="1">
      <alignment vertical="center" shrinkToFit="1"/>
    </xf>
    <xf numFmtId="3" fontId="6" fillId="0" borderId="5" xfId="0" applyNumberFormat="1" applyFont="1" applyBorder="1" applyAlignment="1" applyProtection="1">
      <alignment vertical="center" shrinkToFit="1"/>
    </xf>
    <xf numFmtId="3" fontId="6" fillId="0" borderId="6" xfId="0" applyNumberFormat="1" applyFont="1" applyBorder="1" applyAlignment="1" applyProtection="1">
      <alignment vertical="center" shrinkToFit="1"/>
    </xf>
    <xf numFmtId="3" fontId="6" fillId="0" borderId="12" xfId="0" applyNumberFormat="1" applyFont="1" applyBorder="1" applyAlignment="1" applyProtection="1">
      <alignment vertical="center" shrinkToFit="1"/>
    </xf>
    <xf numFmtId="3" fontId="6" fillId="0" borderId="8" xfId="0" applyNumberFormat="1" applyFont="1" applyBorder="1" applyAlignment="1" applyProtection="1">
      <alignment vertical="center" shrinkToFit="1"/>
    </xf>
    <xf numFmtId="3" fontId="6" fillId="0" borderId="11" xfId="0" applyNumberFormat="1" applyFont="1" applyBorder="1" applyAlignment="1" applyProtection="1">
      <alignment vertical="center" shrinkToFit="1"/>
    </xf>
    <xf numFmtId="0" fontId="6" fillId="0" borderId="10" xfId="0" applyFont="1" applyBorder="1" applyAlignment="1" applyProtection="1">
      <alignment horizontal="center" vertical="center" shrinkToFit="1"/>
      <protection locked="0"/>
    </xf>
    <xf numFmtId="3" fontId="6" fillId="0" borderId="10" xfId="0" applyNumberFormat="1" applyFont="1" applyBorder="1" applyAlignment="1" applyProtection="1">
      <alignment horizontal="center" vertical="center" shrinkToFit="1"/>
      <protection locked="0"/>
    </xf>
    <xf numFmtId="3" fontId="6" fillId="0" borderId="10" xfId="2" applyNumberFormat="1" applyFont="1" applyBorder="1" applyAlignment="1" applyProtection="1">
      <alignment vertical="center" shrinkToFit="1"/>
    </xf>
    <xf numFmtId="0" fontId="13" fillId="0" borderId="2" xfId="0" applyFont="1"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5" fillId="0" borderId="0" xfId="0" applyFont="1" applyAlignment="1" applyProtection="1">
      <alignment horizontal="left" vertical="center" shrinkToFit="1"/>
      <protection locked="0"/>
    </xf>
    <xf numFmtId="0" fontId="22" fillId="0" borderId="0" xfId="0" applyFont="1" applyAlignment="1" applyProtection="1">
      <alignment horizontal="left" vertical="center"/>
      <protection locked="0"/>
    </xf>
    <xf numFmtId="0" fontId="5" fillId="0" borderId="0" xfId="0" applyFont="1" applyAlignment="1" applyProtection="1">
      <alignment horizontal="left" vertical="center" wrapText="1" shrinkToFit="1"/>
      <protection locked="0"/>
    </xf>
    <xf numFmtId="0" fontId="6" fillId="0" borderId="1"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5" fillId="0" borderId="0" xfId="0" applyFont="1" applyAlignment="1" applyProtection="1">
      <alignment horizontal="left" vertical="top" wrapText="1" shrinkToFit="1"/>
      <protection locked="0"/>
    </xf>
    <xf numFmtId="0" fontId="8" fillId="0" borderId="2"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wrapText="1" shrinkToFit="1"/>
      <protection locked="0"/>
    </xf>
    <xf numFmtId="0" fontId="13" fillId="0" borderId="5"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12" xfId="0" applyFont="1" applyBorder="1" applyAlignment="1" applyProtection="1">
      <alignment horizontal="center" vertical="center" wrapText="1" shrinkToFit="1"/>
      <protection locked="0"/>
    </xf>
    <xf numFmtId="0" fontId="13" fillId="0" borderId="8" xfId="0" applyFont="1" applyBorder="1" applyAlignment="1" applyProtection="1">
      <alignment horizontal="center" vertical="center" wrapText="1" shrinkToFit="1"/>
      <protection locked="0"/>
    </xf>
    <xf numFmtId="0" fontId="13" fillId="0" borderId="11" xfId="0" applyFont="1" applyBorder="1" applyAlignment="1" applyProtection="1">
      <alignment horizontal="center" vertical="center" wrapText="1" shrinkToFit="1"/>
      <protection locked="0"/>
    </xf>
    <xf numFmtId="0" fontId="53" fillId="0" borderId="0" xfId="0" applyFont="1" applyBorder="1" applyAlignment="1" applyProtection="1">
      <alignment horizontal="left" vertical="center" wrapText="1" shrinkToFit="1"/>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5" fillId="0" borderId="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wrapText="1" shrinkToFit="1"/>
      <protection locked="0"/>
    </xf>
    <xf numFmtId="3" fontId="6" fillId="0" borderId="4" xfId="0" applyNumberFormat="1" applyFont="1" applyBorder="1" applyAlignment="1" applyProtection="1">
      <alignment horizontal="center" vertical="center" shrinkToFit="1"/>
      <protection locked="0"/>
    </xf>
    <xf numFmtId="3" fontId="6" fillId="0" borderId="2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shrinkToFit="1"/>
      <protection locked="0"/>
    </xf>
    <xf numFmtId="0" fontId="0" fillId="0" borderId="7" xfId="0"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12" fillId="0" borderId="6" xfId="0" applyFont="1" applyBorder="1" applyAlignment="1" applyProtection="1">
      <alignment vertical="center" wrapText="1" shrinkToFit="1"/>
      <protection locked="0"/>
    </xf>
    <xf numFmtId="0" fontId="12" fillId="0" borderId="8" xfId="0" applyFont="1" applyBorder="1" applyAlignment="1" applyProtection="1">
      <alignment vertical="center" wrapText="1" shrinkToFit="1"/>
      <protection locked="0"/>
    </xf>
    <xf numFmtId="0" fontId="21" fillId="0" borderId="7" xfId="0" applyFont="1" applyBorder="1" applyAlignment="1" applyProtection="1">
      <alignment vertical="center" wrapText="1" shrinkToFit="1"/>
      <protection locked="0"/>
    </xf>
    <xf numFmtId="0" fontId="21" fillId="0" borderId="9" xfId="0" applyFont="1" applyBorder="1" applyAlignment="1" applyProtection="1">
      <alignment vertical="center" wrapText="1" shrinkToFit="1"/>
      <protection locked="0"/>
    </xf>
    <xf numFmtId="0" fontId="6" fillId="0" borderId="21"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12" fillId="0" borderId="0" xfId="0" applyFont="1" applyAlignment="1" applyProtection="1">
      <alignment vertical="center"/>
      <protection locked="0"/>
    </xf>
    <xf numFmtId="0" fontId="0" fillId="0" borderId="0" xfId="0" applyAlignment="1" applyProtection="1">
      <alignment vertical="center"/>
      <protection locked="0"/>
    </xf>
    <xf numFmtId="181" fontId="5" fillId="0" borderId="0" xfId="0" applyNumberFormat="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1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6" fillId="0" borderId="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0" xfId="0" applyFont="1" applyAlignment="1" applyProtection="1">
      <alignment horizontal="left" vertical="top" shrinkToFit="1"/>
      <protection locked="0"/>
    </xf>
    <xf numFmtId="0" fontId="6" fillId="0" borderId="41"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7" fillId="0" borderId="25" xfId="3" applyFont="1" applyFill="1" applyBorder="1" applyAlignment="1" applyProtection="1">
      <alignment horizontal="center" vertical="center" shrinkToFit="1"/>
    </xf>
    <xf numFmtId="0" fontId="7" fillId="0" borderId="46" xfId="3" applyFont="1" applyFill="1" applyBorder="1" applyAlignment="1" applyProtection="1">
      <alignment horizontal="center" vertical="center" shrinkToFit="1"/>
    </xf>
    <xf numFmtId="0" fontId="7" fillId="0" borderId="42" xfId="3" applyFont="1" applyFill="1" applyBorder="1" applyAlignment="1" applyProtection="1">
      <alignment horizontal="center" vertical="center" shrinkToFit="1"/>
    </xf>
    <xf numFmtId="0" fontId="7" fillId="0" borderId="45" xfId="3" applyFont="1" applyFill="1" applyBorder="1" applyAlignment="1" applyProtection="1">
      <alignment horizontal="center" vertical="center" shrinkToFit="1"/>
    </xf>
    <xf numFmtId="0" fontId="7" fillId="0" borderId="46" xfId="3" applyFont="1" applyFill="1" applyBorder="1" applyAlignment="1" applyProtection="1">
      <alignment horizontal="center" vertical="center" shrinkToFit="1"/>
      <protection locked="0"/>
    </xf>
    <xf numFmtId="0" fontId="7" fillId="0" borderId="45" xfId="3"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59" fillId="0" borderId="72" xfId="0" applyFont="1" applyBorder="1" applyAlignment="1" applyProtection="1">
      <alignment horizontal="center" vertical="center"/>
      <protection locked="0"/>
    </xf>
    <xf numFmtId="0" fontId="59" fillId="0" borderId="41" xfId="0" applyFont="1" applyBorder="1" applyAlignment="1" applyProtection="1">
      <alignment horizontal="center" vertical="center"/>
      <protection locked="0"/>
    </xf>
    <xf numFmtId="0" fontId="59" fillId="0" borderId="74" xfId="0" applyFont="1" applyBorder="1" applyAlignment="1" applyProtection="1">
      <alignment horizontal="center" vertical="center"/>
      <protection locked="0"/>
    </xf>
    <xf numFmtId="0" fontId="59" fillId="0" borderId="47" xfId="0" applyFont="1" applyBorder="1" applyAlignment="1" applyProtection="1">
      <alignment horizontal="center" vertical="center"/>
      <protection locked="0"/>
    </xf>
    <xf numFmtId="0" fontId="59" fillId="0" borderId="66" xfId="0" applyFont="1" applyBorder="1" applyAlignment="1" applyProtection="1">
      <alignment horizontal="center" vertical="center"/>
      <protection locked="0"/>
    </xf>
    <xf numFmtId="0" fontId="59" fillId="0" borderId="68" xfId="0" applyFont="1" applyBorder="1" applyAlignment="1" applyProtection="1">
      <alignment horizontal="center" vertical="center"/>
      <protection locked="0"/>
    </xf>
    <xf numFmtId="182" fontId="3" fillId="0" borderId="0" xfId="0" applyNumberFormat="1" applyFont="1" applyAlignment="1" applyProtection="1">
      <alignment horizontal="center" vertical="center"/>
    </xf>
    <xf numFmtId="0" fontId="3" fillId="0" borderId="0" xfId="2" applyNumberFormat="1" applyFont="1" applyAlignment="1" applyProtection="1">
      <alignment horizontal="left" vertical="center"/>
    </xf>
    <xf numFmtId="0" fontId="7" fillId="0" borderId="27"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59" fillId="0" borderId="56" xfId="0" applyFont="1" applyFill="1" applyBorder="1" applyAlignment="1" applyProtection="1">
      <alignment horizontal="center" vertical="center"/>
    </xf>
    <xf numFmtId="0" fontId="59" fillId="0" borderId="57" xfId="0" applyFont="1" applyFill="1" applyBorder="1" applyAlignment="1" applyProtection="1">
      <alignment horizontal="center" vertical="center"/>
    </xf>
    <xf numFmtId="0" fontId="59" fillId="0" borderId="67" xfId="0" applyFont="1" applyFill="1" applyBorder="1" applyAlignment="1" applyProtection="1">
      <alignment horizontal="center" vertical="center"/>
    </xf>
    <xf numFmtId="0" fontId="59" fillId="0" borderId="58" xfId="0" applyFont="1" applyFill="1" applyBorder="1" applyAlignment="1" applyProtection="1">
      <alignment horizontal="center" vertical="center"/>
    </xf>
    <xf numFmtId="182" fontId="3" fillId="0" borderId="0" xfId="2" applyNumberFormat="1" applyFont="1" applyAlignment="1" applyProtection="1">
      <alignment horizontal="center" vertical="center"/>
    </xf>
    <xf numFmtId="0" fontId="7" fillId="0" borderId="70"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71" xfId="0" applyFont="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25" xfId="3" applyFont="1" applyFill="1" applyBorder="1" applyAlignment="1" applyProtection="1">
      <alignment horizontal="center" vertical="center" shrinkToFit="1"/>
      <protection locked="0"/>
    </xf>
    <xf numFmtId="0" fontId="59" fillId="0" borderId="47" xfId="0" applyFont="1" applyFill="1" applyBorder="1" applyAlignment="1" applyProtection="1">
      <alignment horizontal="center" vertical="center"/>
      <protection locked="0"/>
    </xf>
    <xf numFmtId="0" fontId="59" fillId="0" borderId="66" xfId="0" applyFont="1" applyFill="1" applyBorder="1" applyAlignment="1" applyProtection="1">
      <alignment horizontal="center" vertical="center"/>
      <protection locked="0"/>
    </xf>
    <xf numFmtId="0" fontId="59" fillId="0" borderId="63" xfId="0" applyFont="1" applyFill="1" applyBorder="1" applyAlignment="1" applyProtection="1">
      <alignment horizontal="center" vertical="center"/>
      <protection locked="0"/>
    </xf>
    <xf numFmtId="38" fontId="3" fillId="0" borderId="0" xfId="2" applyFont="1" applyFill="1" applyAlignment="1" applyProtection="1">
      <alignment horizontal="left" vertical="center"/>
    </xf>
    <xf numFmtId="0" fontId="7" fillId="0" borderId="4" xfId="0" applyFont="1" applyFill="1" applyBorder="1" applyAlignment="1" applyProtection="1">
      <alignment horizontal="center" vertical="center"/>
      <protection locked="0"/>
    </xf>
    <xf numFmtId="0" fontId="7" fillId="0" borderId="43" xfId="3" applyFont="1" applyFill="1" applyBorder="1" applyAlignment="1" applyProtection="1">
      <alignment horizontal="center" vertical="center" shrinkToFit="1"/>
      <protection locked="0"/>
    </xf>
    <xf numFmtId="0" fontId="7" fillId="0" borderId="55" xfId="3" applyFont="1" applyFill="1" applyBorder="1" applyAlignment="1" applyProtection="1">
      <alignment horizontal="center" vertical="center" shrinkToFit="1"/>
      <protection locked="0"/>
    </xf>
    <xf numFmtId="0" fontId="75" fillId="0" borderId="41" xfId="0" applyFont="1" applyBorder="1" applyAlignment="1">
      <alignment horizontal="left" vertical="center" shrinkToFit="1"/>
    </xf>
    <xf numFmtId="0" fontId="77" fillId="0" borderId="0" xfId="0" applyFont="1" applyAlignment="1">
      <alignment horizontal="center" vertical="center" wrapText="1"/>
    </xf>
    <xf numFmtId="0" fontId="86" fillId="0" borderId="0" xfId="0" applyFont="1" applyAlignment="1">
      <alignment vertical="top" wrapText="1"/>
    </xf>
    <xf numFmtId="3" fontId="6" fillId="0" borderId="4" xfId="0" applyNumberFormat="1" applyFont="1" applyBorder="1" applyAlignment="1" applyProtection="1">
      <alignment horizontal="center" vertical="center" shrinkToFit="1"/>
    </xf>
    <xf numFmtId="3" fontId="6" fillId="0" borderId="21" xfId="0" applyNumberFormat="1"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Alignment="1" applyProtection="1">
      <alignment horizontal="left" vertical="center" shrinkToFit="1"/>
    </xf>
    <xf numFmtId="0" fontId="6" fillId="0" borderId="10" xfId="0" applyFont="1" applyBorder="1" applyAlignment="1" applyProtection="1">
      <alignment horizontal="center" vertical="center" shrinkToFit="1"/>
    </xf>
    <xf numFmtId="3" fontId="6" fillId="0" borderId="10" xfId="0" applyNumberFormat="1"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8" fillId="0" borderId="2"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3" fontId="6" fillId="0" borderId="2" xfId="0" applyNumberFormat="1" applyFont="1" applyBorder="1" applyAlignment="1" applyProtection="1">
      <alignment horizontal="center" vertical="center" shrinkToFit="1"/>
    </xf>
    <xf numFmtId="3" fontId="6" fillId="0" borderId="9" xfId="0" applyNumberFormat="1" applyFont="1" applyBorder="1" applyAlignment="1" applyProtection="1">
      <alignment horizontal="center" vertical="center" shrinkToFit="1"/>
    </xf>
    <xf numFmtId="0" fontId="13" fillId="0" borderId="1" xfId="0" applyFont="1" applyBorder="1" applyAlignment="1" applyProtection="1">
      <alignment horizontal="center" vertical="center" wrapText="1" shrinkToFit="1"/>
    </xf>
    <xf numFmtId="0" fontId="13" fillId="0" borderId="5" xfId="0" applyFont="1" applyBorder="1" applyAlignment="1" applyProtection="1">
      <alignment horizontal="center" vertical="center" wrapText="1" shrinkToFit="1"/>
    </xf>
    <xf numFmtId="0" fontId="13" fillId="0" borderId="6"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13" fillId="0" borderId="8" xfId="0" applyFont="1" applyBorder="1" applyAlignment="1" applyProtection="1">
      <alignment horizontal="center" vertical="center" wrapText="1" shrinkToFit="1"/>
    </xf>
    <xf numFmtId="0" fontId="13" fillId="0" borderId="11" xfId="0" applyFont="1" applyBorder="1" applyAlignment="1" applyProtection="1">
      <alignment horizontal="center" vertical="center" wrapText="1" shrinkToFit="1"/>
    </xf>
    <xf numFmtId="3" fontId="6" fillId="0" borderId="7" xfId="0" applyNumberFormat="1" applyFont="1" applyBorder="1" applyAlignment="1" applyProtection="1">
      <alignment horizontal="center" vertical="center" shrinkToFit="1"/>
    </xf>
    <xf numFmtId="0" fontId="73" fillId="0" borderId="0" xfId="0" applyFont="1" applyAlignment="1" applyProtection="1">
      <alignment vertical="center"/>
      <protection locked="0"/>
    </xf>
    <xf numFmtId="0" fontId="47" fillId="0" borderId="0" xfId="0" applyFont="1" applyAlignment="1">
      <alignment vertical="center"/>
    </xf>
    <xf numFmtId="0" fontId="50" fillId="0" borderId="0" xfId="0" applyFont="1" applyBorder="1" applyAlignment="1" applyProtection="1">
      <alignment horizontal="left" vertical="top" wrapText="1"/>
      <protection locked="0"/>
    </xf>
    <xf numFmtId="3" fontId="6" fillId="34" borderId="1" xfId="0" applyNumberFormat="1" applyFont="1" applyFill="1" applyBorder="1" applyAlignment="1" applyProtection="1">
      <alignment vertical="center" shrinkToFit="1"/>
    </xf>
    <xf numFmtId="3" fontId="6" fillId="34" borderId="5" xfId="0" applyNumberFormat="1" applyFont="1" applyFill="1" applyBorder="1" applyAlignment="1" applyProtection="1">
      <alignment vertical="center" shrinkToFit="1"/>
    </xf>
    <xf numFmtId="3" fontId="6" fillId="34" borderId="6" xfId="0" applyNumberFormat="1" applyFont="1" applyFill="1" applyBorder="1" applyAlignment="1" applyProtection="1">
      <alignment vertical="center" shrinkToFit="1"/>
    </xf>
    <xf numFmtId="3" fontId="6" fillId="34" borderId="12" xfId="0" applyNumberFormat="1" applyFont="1" applyFill="1" applyBorder="1" applyAlignment="1" applyProtection="1">
      <alignment vertical="center" shrinkToFit="1"/>
    </xf>
    <xf numFmtId="3" fontId="6" fillId="34" borderId="8" xfId="0" applyNumberFormat="1" applyFont="1" applyFill="1" applyBorder="1" applyAlignment="1" applyProtection="1">
      <alignment vertical="center" shrinkToFit="1"/>
    </xf>
    <xf numFmtId="3" fontId="6" fillId="34" borderId="11" xfId="0" applyNumberFormat="1" applyFont="1" applyFill="1" applyBorder="1" applyAlignment="1" applyProtection="1">
      <alignment vertical="center" shrinkToFit="1"/>
    </xf>
    <xf numFmtId="0" fontId="50" fillId="0" borderId="0" xfId="0" applyFont="1" applyBorder="1" applyAlignment="1" applyProtection="1">
      <alignment horizontal="left" vertical="center"/>
      <protection locked="0"/>
    </xf>
    <xf numFmtId="3" fontId="6" fillId="34" borderId="10" xfId="2" applyNumberFormat="1" applyFont="1" applyFill="1" applyBorder="1" applyAlignment="1" applyProtection="1">
      <alignment vertical="center" shrinkToFit="1"/>
    </xf>
    <xf numFmtId="0" fontId="53" fillId="0" borderId="0" xfId="0" applyFont="1" applyBorder="1" applyAlignment="1" applyProtection="1">
      <alignment horizontal="left" vertical="center" wrapText="1" shrinkToFit="1"/>
      <protection locked="0"/>
    </xf>
    <xf numFmtId="0" fontId="22" fillId="0" borderId="0" xfId="0" applyFont="1" applyAlignment="1" applyProtection="1">
      <alignment horizontal="left" vertical="center" indent="2" shrinkToFit="1"/>
      <protection locked="0"/>
    </xf>
    <xf numFmtId="0" fontId="5" fillId="0" borderId="0" xfId="0" applyFont="1" applyAlignment="1" applyProtection="1">
      <alignment horizontal="left" vertical="center" indent="2" shrinkToFit="1"/>
      <protection locked="0"/>
    </xf>
    <xf numFmtId="0" fontId="50" fillId="0" borderId="0" xfId="0" applyFont="1" applyAlignment="1" applyProtection="1">
      <alignment horizontal="left" vertical="top" wrapText="1" shrinkToFit="1"/>
      <protection locked="0"/>
    </xf>
    <xf numFmtId="0" fontId="50" fillId="0" borderId="0" xfId="0" applyFont="1" applyAlignment="1" applyProtection="1">
      <alignment horizontal="left" vertical="center" shrinkToFit="1"/>
      <protection locked="0"/>
    </xf>
    <xf numFmtId="3" fontId="6" fillId="34" borderId="4" xfId="0" applyNumberFormat="1" applyFont="1" applyFill="1" applyBorder="1" applyAlignment="1" applyProtection="1">
      <alignment vertical="center" shrinkToFit="1"/>
    </xf>
    <xf numFmtId="3" fontId="6" fillId="34" borderId="21" xfId="0" applyNumberFormat="1" applyFont="1" applyFill="1" applyBorder="1" applyAlignment="1" applyProtection="1">
      <alignment vertical="center" shrinkToFit="1"/>
    </xf>
    <xf numFmtId="0" fontId="22" fillId="0" borderId="0" xfId="0" applyFont="1" applyBorder="1" applyAlignment="1" applyProtection="1">
      <alignment horizontal="center" vertical="center" wrapText="1"/>
      <protection locked="0"/>
    </xf>
    <xf numFmtId="0" fontId="22" fillId="0" borderId="0" xfId="0" applyFont="1" applyAlignment="1" applyProtection="1">
      <alignment horizontal="left" vertical="center" shrinkToFit="1"/>
      <protection locked="0"/>
    </xf>
    <xf numFmtId="0" fontId="50" fillId="0" borderId="6"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3" fillId="35" borderId="0" xfId="2" applyNumberFormat="1" applyFont="1" applyFill="1" applyAlignment="1" applyProtection="1">
      <alignment horizontal="left" vertical="center"/>
    </xf>
    <xf numFmtId="0" fontId="3" fillId="34" borderId="0" xfId="2" applyNumberFormat="1" applyFont="1" applyFill="1" applyAlignment="1" applyProtection="1">
      <alignment horizontal="left" vertical="center"/>
    </xf>
    <xf numFmtId="38" fontId="0" fillId="35" borderId="0" xfId="2" applyFont="1" applyFill="1" applyAlignment="1" applyProtection="1">
      <alignment horizontal="center" vertical="center"/>
    </xf>
    <xf numFmtId="38" fontId="3" fillId="34" borderId="0" xfId="2" applyFont="1" applyFill="1" applyAlignment="1" applyProtection="1">
      <alignment horizontal="center" vertical="center"/>
    </xf>
    <xf numFmtId="181" fontId="3" fillId="0" borderId="0" xfId="2" applyNumberFormat="1" applyFont="1" applyFill="1" applyAlignment="1" applyProtection="1">
      <alignment horizontal="center" vertical="center"/>
    </xf>
  </cellXfs>
  <cellStyles count="54">
    <cellStyle name="20% - アクセント 1" xfId="20" builtinId="30" customBuiltin="1"/>
    <cellStyle name="20% - アクセント 2" xfId="23" builtinId="34" customBuiltin="1"/>
    <cellStyle name="20% - アクセント 3" xfId="26" builtinId="38" customBuiltin="1"/>
    <cellStyle name="20% - アクセント 4" xfId="29" builtinId="42" customBuiltin="1"/>
    <cellStyle name="20% - アクセント 5" xfId="32" builtinId="46" customBuiltin="1"/>
    <cellStyle name="20% - アクセント 6" xfId="35" builtinId="50" customBuiltin="1"/>
    <cellStyle name="40% - アクセント 1" xfId="21" builtinId="31" customBuiltin="1"/>
    <cellStyle name="40% - アクセント 2" xfId="24" builtinId="35" customBuiltin="1"/>
    <cellStyle name="40% - アクセント 3" xfId="27" builtinId="39" customBuiltin="1"/>
    <cellStyle name="40% - アクセント 4" xfId="30" builtinId="43" customBuiltin="1"/>
    <cellStyle name="40% - アクセント 5" xfId="33" builtinId="47" customBuiltin="1"/>
    <cellStyle name="40% - アクセント 6" xfId="36" builtinId="51" customBuiltin="1"/>
    <cellStyle name="60% - アクセント 1 2" xfId="43" xr:uid="{00000000-0005-0000-0000-00000C000000}"/>
    <cellStyle name="60% - アクセント 2 2" xfId="44" xr:uid="{00000000-0005-0000-0000-00000D000000}"/>
    <cellStyle name="60% - アクセント 3 2" xfId="45" xr:uid="{00000000-0005-0000-0000-00000E000000}"/>
    <cellStyle name="60% - アクセント 4 2" xfId="46" xr:uid="{00000000-0005-0000-0000-00000F000000}"/>
    <cellStyle name="60% - アクセント 5 2" xfId="47" xr:uid="{00000000-0005-0000-0000-000010000000}"/>
    <cellStyle name="60% - アクセント 6 2" xfId="48" xr:uid="{00000000-0005-0000-0000-000011000000}"/>
    <cellStyle name="アクセント 1" xfId="19" builtinId="29" customBuiltin="1"/>
    <cellStyle name="アクセント 2" xfId="22" builtinId="33" customBuiltin="1"/>
    <cellStyle name="アクセント 3" xfId="25" builtinId="37" customBuiltin="1"/>
    <cellStyle name="アクセント 4" xfId="28" builtinId="41" customBuiltin="1"/>
    <cellStyle name="アクセント 5" xfId="31" builtinId="45" customBuiltin="1"/>
    <cellStyle name="アクセント 6" xfId="34" builtinId="49" customBuiltin="1"/>
    <cellStyle name="タイトル 2" xfId="49" xr:uid="{00000000-0005-0000-0000-000018000000}"/>
    <cellStyle name="タイトル 3" xfId="39" xr:uid="{00000000-0005-0000-0000-000019000000}"/>
    <cellStyle name="チェック セル" xfId="15" builtinId="23" customBuiltin="1"/>
    <cellStyle name="どちらでもない 2" xfId="41" xr:uid="{00000000-0005-0000-0000-00001B000000}"/>
    <cellStyle name="ハイパーリンク 2" xfId="52" xr:uid="{00000000-0005-0000-0000-00001C000000}"/>
    <cellStyle name="メモ 2" xfId="42" xr:uid="{00000000-0005-0000-0000-00001D000000}"/>
    <cellStyle name="リンク セル" xfId="14" builtinId="24" customBuiltin="1"/>
    <cellStyle name="悪い" xfId="1" builtinId="27"/>
    <cellStyle name="悪い 2" xfId="40" xr:uid="{00000000-0005-0000-0000-000020000000}"/>
    <cellStyle name="計算" xfId="13" builtinId="22" customBuiltin="1"/>
    <cellStyle name="警告文" xfId="16" builtinId="11" customBuiltin="1"/>
    <cellStyle name="桁区切り" xfId="2" builtinId="6"/>
    <cellStyle name="桁区切り 2" xfId="5" xr:uid="{00000000-0005-0000-0000-000024000000}"/>
    <cellStyle name="桁区切り 3" xfId="38" xr:uid="{00000000-0005-0000-0000-000025000000}"/>
    <cellStyle name="見出し 1" xfId="6" builtinId="16" customBuiltin="1"/>
    <cellStyle name="見出し 2" xfId="7" builtinId="17" customBuiltin="1"/>
    <cellStyle name="見出し 3" xfId="8" builtinId="18" customBuiltin="1"/>
    <cellStyle name="見出し 4" xfId="9" builtinId="19" customBuiltin="1"/>
    <cellStyle name="集計" xfId="18" builtinId="25" customBuiltin="1"/>
    <cellStyle name="出力" xfId="12" builtinId="21" customBuiltin="1"/>
    <cellStyle name="説明文" xfId="17" builtinId="53" customBuiltin="1"/>
    <cellStyle name="入力" xfId="11" builtinId="20" customBuiltin="1"/>
    <cellStyle name="標準" xfId="0" builtinId="0"/>
    <cellStyle name="標準 2" xfId="4" xr:uid="{00000000-0005-0000-0000-00002F000000}"/>
    <cellStyle name="標準 2 2" xfId="51" xr:uid="{00000000-0005-0000-0000-000030000000}"/>
    <cellStyle name="標準 2 3" xfId="53" xr:uid="{00000000-0005-0000-0000-000031000000}"/>
    <cellStyle name="標準 2 4" xfId="50" xr:uid="{00000000-0005-0000-0000-000032000000}"/>
    <cellStyle name="標準 3" xfId="37" xr:uid="{00000000-0005-0000-0000-000033000000}"/>
    <cellStyle name="標準_【畜草研】Ｈ１８えさプロ収支簿" xfId="3" xr:uid="{00000000-0005-0000-0000-000034000000}"/>
    <cellStyle name="良い" xfId="10" builtinId="26" customBuiltin="1"/>
  </cellStyles>
  <dxfs count="6">
    <dxf>
      <font>
        <color rgb="FFFF0000"/>
      </font>
    </dxf>
    <dxf>
      <font>
        <color rgb="FFFF0000"/>
      </font>
    </dxf>
    <dxf>
      <font>
        <b val="0"/>
        <i val="0"/>
        <color rgb="FFFF0000"/>
      </font>
    </dxf>
    <dxf>
      <font>
        <color rgb="FFFF0000"/>
      </font>
    </dxf>
    <dxf>
      <font>
        <color rgb="FFFF0000"/>
      </font>
    </dxf>
    <dxf>
      <font>
        <b val="0"/>
        <i val="0"/>
        <color rgb="FFFF0000"/>
      </font>
    </dxf>
  </dxfs>
  <tableStyles count="0" defaultTableStyle="TableStyleMedium9"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550042</xdr:colOff>
      <xdr:row>1</xdr:row>
      <xdr:rowOff>151852</xdr:rowOff>
    </xdr:from>
    <xdr:to>
      <xdr:col>10</xdr:col>
      <xdr:colOff>61092</xdr:colOff>
      <xdr:row>4</xdr:row>
      <xdr:rowOff>53208</xdr:rowOff>
    </xdr:to>
    <xdr:sp macro="" textlink="">
      <xdr:nvSpPr>
        <xdr:cNvPr id="2" name="吹き出し: 線 1">
          <a:extLst>
            <a:ext uri="{FF2B5EF4-FFF2-40B4-BE49-F238E27FC236}">
              <a16:creationId xmlns:a16="http://schemas.microsoft.com/office/drawing/2014/main" id="{66367D42-CCC5-4AF3-BD94-903E07A33E70}"/>
            </a:ext>
          </a:extLst>
        </xdr:cNvPr>
        <xdr:cNvSpPr/>
      </xdr:nvSpPr>
      <xdr:spPr>
        <a:xfrm>
          <a:off x="9255892" y="304252"/>
          <a:ext cx="1568450" cy="530006"/>
        </a:xfrm>
        <a:prstGeom prst="borderCallout1">
          <a:avLst>
            <a:gd name="adj1" fmla="val 47517"/>
            <a:gd name="adj2" fmla="val -49"/>
            <a:gd name="adj3" fmla="val -13527"/>
            <a:gd name="adj4" fmla="val -29457"/>
          </a:avLst>
        </a:prstGeom>
        <a:ln w="9525">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100">
              <a:latin typeface="MS UI Gothic" panose="020B0600070205080204" pitchFamily="50" charset="-128"/>
              <a:ea typeface="MS UI Gothic" panose="020B0600070205080204" pitchFamily="50" charset="-128"/>
            </a:rPr>
            <a:t>試験研究計画名、</a:t>
          </a:r>
          <a:endParaRPr kumimoji="1" lang="en-US" altLang="ja-JP" sz="1100">
            <a:latin typeface="MS UI Gothic" panose="020B0600070205080204" pitchFamily="50" charset="-128"/>
            <a:ea typeface="MS UI Gothic" panose="020B0600070205080204" pitchFamily="50" charset="-128"/>
          </a:endParaRPr>
        </a:p>
        <a:p>
          <a:pPr algn="l"/>
          <a:r>
            <a:rPr kumimoji="1" lang="ja-JP" altLang="en-US" sz="1100">
              <a:latin typeface="MS UI Gothic" panose="020B0600070205080204" pitchFamily="50" charset="-128"/>
              <a:ea typeface="MS UI Gothic" panose="020B0600070205080204" pitchFamily="50" charset="-128"/>
            </a:rPr>
            <a:t>日付を入力してください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3</xdr:row>
      <xdr:rowOff>0</xdr:rowOff>
    </xdr:from>
    <xdr:to>
      <xdr:col>0</xdr:col>
      <xdr:colOff>2038350</xdr:colOff>
      <xdr:row>9</xdr:row>
      <xdr:rowOff>28575</xdr:rowOff>
    </xdr:to>
    <xdr:sp macro="" textlink="">
      <xdr:nvSpPr>
        <xdr:cNvPr id="2" name="テキスト ボックス 1">
          <a:extLst>
            <a:ext uri="{FF2B5EF4-FFF2-40B4-BE49-F238E27FC236}">
              <a16:creationId xmlns:a16="http://schemas.microsoft.com/office/drawing/2014/main" id="{BDE767FA-F364-4F78-9596-221E96B5A0D4}"/>
            </a:ext>
          </a:extLst>
        </xdr:cNvPr>
        <xdr:cNvSpPr txBox="1"/>
      </xdr:nvSpPr>
      <xdr:spPr>
        <a:xfrm>
          <a:off x="95250" y="600075"/>
          <a:ext cx="1943100" cy="12287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シートの内容は集計表より</a:t>
          </a:r>
          <a:endParaRPr kumimoji="1" lang="en-US" altLang="ja-JP" sz="1100"/>
        </a:p>
        <a:p>
          <a:r>
            <a:rPr kumimoji="1" lang="ja-JP" altLang="en-US" sz="1100"/>
            <a:t>自動転記されますので</a:t>
          </a:r>
          <a:endParaRPr kumimoji="1" lang="en-US" altLang="ja-JP" sz="1100"/>
        </a:p>
        <a:p>
          <a:r>
            <a:rPr kumimoji="1" lang="ja-JP" altLang="en-US" sz="1100"/>
            <a:t>基本的に編集不要です。</a:t>
          </a:r>
          <a:endParaRPr kumimoji="1" lang="en-US" altLang="ja-JP" sz="1100"/>
        </a:p>
        <a:p>
          <a:endParaRPr kumimoji="1" lang="en-US" altLang="ja-JP" sz="1100"/>
        </a:p>
        <a:p>
          <a:r>
            <a:rPr kumimoji="1" lang="ja-JP" altLang="en-US" sz="1100"/>
            <a:t>額を修正する際は</a:t>
          </a:r>
          <a:endParaRPr kumimoji="1" lang="en-US" altLang="ja-JP" sz="1100"/>
        </a:p>
        <a:p>
          <a:r>
            <a:rPr kumimoji="1" lang="ja-JP" altLang="en-US" sz="1100"/>
            <a:t>集計表を編集して下さい。</a:t>
          </a:r>
        </a:p>
      </xdr:txBody>
    </xdr:sp>
    <xdr:clientData/>
  </xdr:twoCellAnchor>
  <xdr:twoCellAnchor>
    <xdr:from>
      <xdr:col>0</xdr:col>
      <xdr:colOff>95250</xdr:colOff>
      <xdr:row>0</xdr:row>
      <xdr:rowOff>104775</xdr:rowOff>
    </xdr:from>
    <xdr:to>
      <xdr:col>0</xdr:col>
      <xdr:colOff>2038350</xdr:colOff>
      <xdr:row>2</xdr:row>
      <xdr:rowOff>95250</xdr:rowOff>
    </xdr:to>
    <xdr:sp macro="" textlink="">
      <xdr:nvSpPr>
        <xdr:cNvPr id="3" name="テキスト ボックス 2">
          <a:extLst>
            <a:ext uri="{FF2B5EF4-FFF2-40B4-BE49-F238E27FC236}">
              <a16:creationId xmlns:a16="http://schemas.microsoft.com/office/drawing/2014/main" id="{96B11994-EB18-4E11-BF5A-0BE3BDC4ABB0}"/>
            </a:ext>
          </a:extLst>
        </xdr:cNvPr>
        <xdr:cNvSpPr txBox="1"/>
      </xdr:nvSpPr>
      <xdr:spPr>
        <a:xfrm>
          <a:off x="95250" y="104775"/>
          <a:ext cx="1943100" cy="3905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代表機関のみ提出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190500</xdr:rowOff>
    </xdr:from>
    <xdr:to>
      <xdr:col>0</xdr:col>
      <xdr:colOff>2028825</xdr:colOff>
      <xdr:row>9</xdr:row>
      <xdr:rowOff>19050</xdr:rowOff>
    </xdr:to>
    <xdr:sp macro="" textlink="">
      <xdr:nvSpPr>
        <xdr:cNvPr id="2" name="テキスト ボックス 1">
          <a:extLst>
            <a:ext uri="{FF2B5EF4-FFF2-40B4-BE49-F238E27FC236}">
              <a16:creationId xmlns:a16="http://schemas.microsoft.com/office/drawing/2014/main" id="{7CF54546-4DAD-429E-B253-7BF8E99C9DD8}"/>
            </a:ext>
          </a:extLst>
        </xdr:cNvPr>
        <xdr:cNvSpPr txBox="1"/>
      </xdr:nvSpPr>
      <xdr:spPr>
        <a:xfrm>
          <a:off x="85725" y="590550"/>
          <a:ext cx="1943100" cy="12287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シートの内容は集計表より</a:t>
          </a:r>
          <a:endParaRPr kumimoji="1" lang="en-US" altLang="ja-JP" sz="1100"/>
        </a:p>
        <a:p>
          <a:r>
            <a:rPr kumimoji="1" lang="ja-JP" altLang="en-US" sz="1100"/>
            <a:t>自動転記されますので</a:t>
          </a:r>
          <a:endParaRPr kumimoji="1" lang="en-US" altLang="ja-JP" sz="1100"/>
        </a:p>
        <a:p>
          <a:r>
            <a:rPr kumimoji="1" lang="ja-JP" altLang="en-US" sz="1100"/>
            <a:t>基本的に編集不要です。</a:t>
          </a:r>
          <a:endParaRPr kumimoji="1" lang="en-US" altLang="ja-JP" sz="1100"/>
        </a:p>
        <a:p>
          <a:endParaRPr kumimoji="1" lang="en-US" altLang="ja-JP" sz="1100"/>
        </a:p>
        <a:p>
          <a:r>
            <a:rPr kumimoji="1" lang="ja-JP" altLang="en-US" sz="1100"/>
            <a:t>額を修正する際は</a:t>
          </a:r>
          <a:endParaRPr kumimoji="1" lang="en-US" altLang="ja-JP" sz="1100"/>
        </a:p>
        <a:p>
          <a:r>
            <a:rPr kumimoji="1" lang="ja-JP" altLang="en-US" sz="1100"/>
            <a:t>集計表を編集して下さい。</a:t>
          </a:r>
        </a:p>
      </xdr:txBody>
    </xdr:sp>
    <xdr:clientData/>
  </xdr:twoCellAnchor>
  <xdr:twoCellAnchor>
    <xdr:from>
      <xdr:col>0</xdr:col>
      <xdr:colOff>85725</xdr:colOff>
      <xdr:row>0</xdr:row>
      <xdr:rowOff>114300</xdr:rowOff>
    </xdr:from>
    <xdr:to>
      <xdr:col>0</xdr:col>
      <xdr:colOff>2028825</xdr:colOff>
      <xdr:row>2</xdr:row>
      <xdr:rowOff>104775</xdr:rowOff>
    </xdr:to>
    <xdr:sp macro="" textlink="">
      <xdr:nvSpPr>
        <xdr:cNvPr id="4" name="テキスト ボックス 3">
          <a:extLst>
            <a:ext uri="{FF2B5EF4-FFF2-40B4-BE49-F238E27FC236}">
              <a16:creationId xmlns:a16="http://schemas.microsoft.com/office/drawing/2014/main" id="{955A6655-BD38-4173-B98B-E059B9AEE34E}"/>
            </a:ext>
          </a:extLst>
        </xdr:cNvPr>
        <xdr:cNvSpPr txBox="1"/>
      </xdr:nvSpPr>
      <xdr:spPr>
        <a:xfrm>
          <a:off x="85725" y="114300"/>
          <a:ext cx="1943100" cy="3905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代表機関のみ提出</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60688</xdr:colOff>
      <xdr:row>5</xdr:row>
      <xdr:rowOff>47625</xdr:rowOff>
    </xdr:from>
    <xdr:ext cx="2981137" cy="459100"/>
    <xdr:sp macro="" textlink="">
      <xdr:nvSpPr>
        <xdr:cNvPr id="2" name="テキスト ボックス 1">
          <a:extLst>
            <a:ext uri="{FF2B5EF4-FFF2-40B4-BE49-F238E27FC236}">
              <a16:creationId xmlns:a16="http://schemas.microsoft.com/office/drawing/2014/main" id="{38B86D07-47A4-48A2-83DC-C3D68DABEA12}"/>
            </a:ext>
          </a:extLst>
        </xdr:cNvPr>
        <xdr:cNvSpPr txBox="1"/>
      </xdr:nvSpPr>
      <xdr:spPr>
        <a:xfrm>
          <a:off x="60688" y="1047750"/>
          <a:ext cx="2981137" cy="45910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構成員が代表機関へ提出する「実績報告書」は</a:t>
          </a:r>
          <a:endParaRPr kumimoji="1" lang="en-US" altLang="ja-JP" sz="1100" b="1">
            <a:solidFill>
              <a:srgbClr val="FF0000"/>
            </a:solidFill>
          </a:endParaRPr>
        </a:p>
        <a:p>
          <a:r>
            <a:rPr kumimoji="1" lang="ja-JP" altLang="en-US" sz="1100" b="1">
              <a:solidFill>
                <a:srgbClr val="FF0000"/>
              </a:solidFill>
            </a:rPr>
            <a:t>代表機関あてになります。</a:t>
          </a:r>
        </a:p>
      </xdr:txBody>
    </xdr:sp>
    <xdr:clientData/>
  </xdr:oneCellAnchor>
  <xdr:twoCellAnchor>
    <xdr:from>
      <xdr:col>0</xdr:col>
      <xdr:colOff>57150</xdr:colOff>
      <xdr:row>7</xdr:row>
      <xdr:rowOff>163285</xdr:rowOff>
    </xdr:from>
    <xdr:to>
      <xdr:col>5</xdr:col>
      <xdr:colOff>190503</xdr:colOff>
      <xdr:row>9</xdr:row>
      <xdr:rowOff>28575</xdr:rowOff>
    </xdr:to>
    <xdr:sp macro="" textlink="">
      <xdr:nvSpPr>
        <xdr:cNvPr id="3" name="右中かっこ 2">
          <a:extLst>
            <a:ext uri="{FF2B5EF4-FFF2-40B4-BE49-F238E27FC236}">
              <a16:creationId xmlns:a16="http://schemas.microsoft.com/office/drawing/2014/main" id="{71F721D6-ED26-4406-946C-1B24F34E97C0}"/>
            </a:ext>
          </a:extLst>
        </xdr:cNvPr>
        <xdr:cNvSpPr/>
      </xdr:nvSpPr>
      <xdr:spPr bwMode="auto">
        <a:xfrm rot="16200000">
          <a:off x="1405619" y="214991"/>
          <a:ext cx="265340" cy="2962278"/>
        </a:xfrm>
        <a:prstGeom prst="rightBrac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xdr:col>
      <xdr:colOff>0</xdr:colOff>
      <xdr:row>15</xdr:row>
      <xdr:rowOff>71845</xdr:rowOff>
    </xdr:from>
    <xdr:ext cx="1508760" cy="1143000"/>
    <xdr:sp macro="" textlink="">
      <xdr:nvSpPr>
        <xdr:cNvPr id="4" name="テキスト ボックス 3">
          <a:extLst>
            <a:ext uri="{FF2B5EF4-FFF2-40B4-BE49-F238E27FC236}">
              <a16:creationId xmlns:a16="http://schemas.microsoft.com/office/drawing/2014/main" id="{E9C1CBB5-FD78-41DD-86BA-FD9C1F642A65}"/>
            </a:ext>
          </a:extLst>
        </xdr:cNvPr>
        <xdr:cNvSpPr txBox="1"/>
      </xdr:nvSpPr>
      <xdr:spPr>
        <a:xfrm>
          <a:off x="800100" y="3072220"/>
          <a:ext cx="150876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各欄のかっこ書き</a:t>
          </a:r>
          <a:endParaRPr kumimoji="1" lang="en-US" altLang="ja-JP" sz="1100" b="1">
            <a:solidFill>
              <a:srgbClr val="FF0000"/>
            </a:solidFill>
          </a:endParaRPr>
        </a:p>
        <a:p>
          <a:r>
            <a:rPr kumimoji="1" lang="ja-JP" altLang="en-US" sz="1100" b="1">
              <a:solidFill>
                <a:srgbClr val="FF0000"/>
              </a:solidFill>
            </a:rPr>
            <a:t>（住所）（代表機関名）等</a:t>
          </a:r>
          <a:endParaRPr kumimoji="1" lang="en-US" altLang="ja-JP" sz="1100" b="1">
            <a:solidFill>
              <a:srgbClr val="FF0000"/>
            </a:solidFill>
          </a:endParaRPr>
        </a:p>
        <a:p>
          <a:r>
            <a:rPr kumimoji="1" lang="ja-JP" altLang="en-US" sz="1100" b="1">
              <a:solidFill>
                <a:srgbClr val="FF0000"/>
              </a:solidFill>
            </a:rPr>
            <a:t>の文字は削除して入</a:t>
          </a:r>
          <a:endParaRPr kumimoji="1" lang="en-US" altLang="ja-JP" sz="1100" b="1">
            <a:solidFill>
              <a:srgbClr val="FF0000"/>
            </a:solidFill>
          </a:endParaRPr>
        </a:p>
        <a:p>
          <a:r>
            <a:rPr kumimoji="1" lang="ja-JP" altLang="en-US" sz="1100" b="1">
              <a:solidFill>
                <a:srgbClr val="FF0000"/>
              </a:solidFill>
            </a:rPr>
            <a:t>力願います。</a:t>
          </a:r>
        </a:p>
      </xdr:txBody>
    </xdr:sp>
    <xdr:clientData/>
  </xdr:oneCellAnchor>
  <xdr:twoCellAnchor>
    <xdr:from>
      <xdr:col>4</xdr:col>
      <xdr:colOff>339090</xdr:colOff>
      <xdr:row>13</xdr:row>
      <xdr:rowOff>9525</xdr:rowOff>
    </xdr:from>
    <xdr:to>
      <xdr:col>5</xdr:col>
      <xdr:colOff>87357</xdr:colOff>
      <xdr:row>20</xdr:row>
      <xdr:rowOff>190500</xdr:rowOff>
    </xdr:to>
    <xdr:sp macro="" textlink="">
      <xdr:nvSpPr>
        <xdr:cNvPr id="5" name="右中かっこ 4">
          <a:extLst>
            <a:ext uri="{FF2B5EF4-FFF2-40B4-BE49-F238E27FC236}">
              <a16:creationId xmlns:a16="http://schemas.microsoft.com/office/drawing/2014/main" id="{3761C3A7-6283-4F62-96B5-7CD4A14CFF03}"/>
            </a:ext>
          </a:extLst>
        </xdr:cNvPr>
        <xdr:cNvSpPr/>
      </xdr:nvSpPr>
      <xdr:spPr bwMode="auto">
        <a:xfrm rot="10800000">
          <a:off x="2491740" y="2609850"/>
          <a:ext cx="424542" cy="1581150"/>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18</xdr:col>
      <xdr:colOff>28575</xdr:colOff>
      <xdr:row>1</xdr:row>
      <xdr:rowOff>28575</xdr:rowOff>
    </xdr:from>
    <xdr:ext cx="3487430" cy="275717"/>
    <xdr:sp macro="" textlink="">
      <xdr:nvSpPr>
        <xdr:cNvPr id="6" name="テキスト ボックス 5">
          <a:extLst>
            <a:ext uri="{FF2B5EF4-FFF2-40B4-BE49-F238E27FC236}">
              <a16:creationId xmlns:a16="http://schemas.microsoft.com/office/drawing/2014/main" id="{A01BBA23-1A4C-4346-8E8B-F2AF72BE9E5B}"/>
            </a:ext>
          </a:extLst>
        </xdr:cNvPr>
        <xdr:cNvSpPr txBox="1"/>
      </xdr:nvSpPr>
      <xdr:spPr>
        <a:xfrm>
          <a:off x="10182225" y="228600"/>
          <a:ext cx="3487430" cy="275717"/>
        </a:xfrm>
        <a:prstGeom prst="rect">
          <a:avLst/>
        </a:prstGeom>
        <a:solidFill>
          <a:schemeClr val="accent4">
            <a:lumMod val="20000"/>
            <a:lumOff val="80000"/>
            <a:alpha val="7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ln>
                <a:noFill/>
              </a:ln>
              <a:solidFill>
                <a:srgbClr val="FF0000"/>
              </a:solidFill>
            </a:rPr>
            <a:t>※</a:t>
          </a:r>
          <a:r>
            <a:rPr kumimoji="1" lang="ja-JP" altLang="en-US" sz="1100" b="1">
              <a:ln>
                <a:noFill/>
              </a:ln>
              <a:solidFill>
                <a:srgbClr val="FF0000"/>
              </a:solidFill>
            </a:rPr>
            <a:t>色塗りのセルはすべて集計表より自動入力されます。</a:t>
          </a:r>
        </a:p>
      </xdr:txBody>
    </xdr:sp>
    <xdr:clientData/>
  </xdr:oneCellAnchor>
  <xdr:twoCellAnchor>
    <xdr:from>
      <xdr:col>18</xdr:col>
      <xdr:colOff>257175</xdr:colOff>
      <xdr:row>31</xdr:row>
      <xdr:rowOff>152400</xdr:rowOff>
    </xdr:from>
    <xdr:to>
      <xdr:col>19</xdr:col>
      <xdr:colOff>628650</xdr:colOff>
      <xdr:row>38</xdr:row>
      <xdr:rowOff>182654</xdr:rowOff>
    </xdr:to>
    <xdr:cxnSp macro="">
      <xdr:nvCxnSpPr>
        <xdr:cNvPr id="7" name="直線矢印コネクタ 6">
          <a:extLst>
            <a:ext uri="{FF2B5EF4-FFF2-40B4-BE49-F238E27FC236}">
              <a16:creationId xmlns:a16="http://schemas.microsoft.com/office/drawing/2014/main" id="{B765EA40-44CA-4C29-BEFC-65BF8D24E9E2}"/>
            </a:ext>
          </a:extLst>
        </xdr:cNvPr>
        <xdr:cNvCxnSpPr/>
      </xdr:nvCxnSpPr>
      <xdr:spPr bwMode="auto">
        <a:xfrm flipV="1">
          <a:off x="10410825" y="6353175"/>
          <a:ext cx="1028700" cy="14304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18</xdr:col>
      <xdr:colOff>257175</xdr:colOff>
      <xdr:row>32</xdr:row>
      <xdr:rowOff>161925</xdr:rowOff>
    </xdr:from>
    <xdr:to>
      <xdr:col>20</xdr:col>
      <xdr:colOff>38100</xdr:colOff>
      <xdr:row>39</xdr:row>
      <xdr:rowOff>1680</xdr:rowOff>
    </xdr:to>
    <xdr:cxnSp macro="">
      <xdr:nvCxnSpPr>
        <xdr:cNvPr id="8" name="直線矢印コネクタ 7">
          <a:extLst>
            <a:ext uri="{FF2B5EF4-FFF2-40B4-BE49-F238E27FC236}">
              <a16:creationId xmlns:a16="http://schemas.microsoft.com/office/drawing/2014/main" id="{453C9E25-883A-45F2-90CE-A69D16B713B8}"/>
            </a:ext>
          </a:extLst>
        </xdr:cNvPr>
        <xdr:cNvCxnSpPr/>
      </xdr:nvCxnSpPr>
      <xdr:spPr bwMode="auto">
        <a:xfrm flipV="1">
          <a:off x="10410825" y="6562725"/>
          <a:ext cx="1095375" cy="123993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oneCellAnchor>
    <xdr:from>
      <xdr:col>27</xdr:col>
      <xdr:colOff>123825</xdr:colOff>
      <xdr:row>1</xdr:row>
      <xdr:rowOff>9525</xdr:rowOff>
    </xdr:from>
    <xdr:ext cx="3487430" cy="275717"/>
    <xdr:sp macro="" textlink="">
      <xdr:nvSpPr>
        <xdr:cNvPr id="11" name="テキスト ボックス 10">
          <a:extLst>
            <a:ext uri="{FF2B5EF4-FFF2-40B4-BE49-F238E27FC236}">
              <a16:creationId xmlns:a16="http://schemas.microsoft.com/office/drawing/2014/main" id="{135C247D-9C41-439B-AB96-BA1678110421}"/>
            </a:ext>
          </a:extLst>
        </xdr:cNvPr>
        <xdr:cNvSpPr txBox="1"/>
      </xdr:nvSpPr>
      <xdr:spPr>
        <a:xfrm>
          <a:off x="15316200" y="209550"/>
          <a:ext cx="3487430" cy="275717"/>
        </a:xfrm>
        <a:prstGeom prst="rect">
          <a:avLst/>
        </a:prstGeom>
        <a:solidFill>
          <a:schemeClr val="accent4">
            <a:lumMod val="20000"/>
            <a:lumOff val="80000"/>
            <a:alpha val="7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ln>
                <a:noFill/>
              </a:ln>
              <a:solidFill>
                <a:srgbClr val="FF0000"/>
              </a:solidFill>
            </a:rPr>
            <a:t>※</a:t>
          </a:r>
          <a:r>
            <a:rPr kumimoji="1" lang="ja-JP" altLang="en-US" sz="1100" b="1">
              <a:ln>
                <a:noFill/>
              </a:ln>
              <a:solidFill>
                <a:srgbClr val="FF0000"/>
              </a:solidFill>
            </a:rPr>
            <a:t>色塗りのセルはすべて集計表より自動入力されます。</a:t>
          </a:r>
        </a:p>
      </xdr:txBody>
    </xdr:sp>
    <xdr:clientData/>
  </xdr:oneCellAnchor>
  <xdr:oneCellAnchor>
    <xdr:from>
      <xdr:col>35</xdr:col>
      <xdr:colOff>866775</xdr:colOff>
      <xdr:row>11</xdr:row>
      <xdr:rowOff>142875</xdr:rowOff>
    </xdr:from>
    <xdr:ext cx="4648200" cy="275717"/>
    <xdr:sp macro="" textlink="">
      <xdr:nvSpPr>
        <xdr:cNvPr id="12" name="テキスト ボックス 11">
          <a:extLst>
            <a:ext uri="{FF2B5EF4-FFF2-40B4-BE49-F238E27FC236}">
              <a16:creationId xmlns:a16="http://schemas.microsoft.com/office/drawing/2014/main" id="{6DDA32AE-E343-432A-A81B-D2891246052D}"/>
            </a:ext>
          </a:extLst>
        </xdr:cNvPr>
        <xdr:cNvSpPr txBox="1"/>
      </xdr:nvSpPr>
      <xdr:spPr>
        <a:xfrm>
          <a:off x="21878925" y="2343150"/>
          <a:ext cx="464820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oneCellAnchor>
    <xdr:from>
      <xdr:col>37</xdr:col>
      <xdr:colOff>247650</xdr:colOff>
      <xdr:row>0</xdr:row>
      <xdr:rowOff>66675</xdr:rowOff>
    </xdr:from>
    <xdr:ext cx="2443169" cy="275717"/>
    <xdr:sp macro="" textlink="">
      <xdr:nvSpPr>
        <xdr:cNvPr id="13" name="テキスト ボックス 12">
          <a:extLst>
            <a:ext uri="{FF2B5EF4-FFF2-40B4-BE49-F238E27FC236}">
              <a16:creationId xmlns:a16="http://schemas.microsoft.com/office/drawing/2014/main" id="{A0458380-5077-4083-8986-AFA590787064}"/>
            </a:ext>
          </a:extLst>
        </xdr:cNvPr>
        <xdr:cNvSpPr txBox="1"/>
      </xdr:nvSpPr>
      <xdr:spPr>
        <a:xfrm>
          <a:off x="23050500" y="66675"/>
          <a:ext cx="2443169" cy="275717"/>
        </a:xfrm>
        <a:prstGeom prst="rect">
          <a:avLst/>
        </a:prstGeom>
        <a:solidFill>
          <a:schemeClr val="accent4">
            <a:lumMod val="20000"/>
            <a:lumOff val="80000"/>
            <a:alpha val="7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ln>
                <a:noFill/>
              </a:ln>
              <a:solidFill>
                <a:srgbClr val="FF0000"/>
              </a:solidFill>
            </a:rPr>
            <a:t>※</a:t>
          </a:r>
          <a:r>
            <a:rPr kumimoji="1" lang="ja-JP" altLang="en-US" sz="1100" b="1">
              <a:ln>
                <a:noFill/>
              </a:ln>
              <a:solidFill>
                <a:srgbClr val="FF0000"/>
              </a:solidFill>
            </a:rPr>
            <a:t>色塗りのセルは自動入力されます。</a:t>
          </a:r>
        </a:p>
      </xdr:txBody>
    </xdr:sp>
    <xdr:clientData/>
  </xdr:oneCellAnchor>
  <xdr:oneCellAnchor>
    <xdr:from>
      <xdr:col>35</xdr:col>
      <xdr:colOff>866775</xdr:colOff>
      <xdr:row>30</xdr:row>
      <xdr:rowOff>57150</xdr:rowOff>
    </xdr:from>
    <xdr:ext cx="4648200" cy="275717"/>
    <xdr:sp macro="" textlink="">
      <xdr:nvSpPr>
        <xdr:cNvPr id="14" name="テキスト ボックス 13">
          <a:extLst>
            <a:ext uri="{FF2B5EF4-FFF2-40B4-BE49-F238E27FC236}">
              <a16:creationId xmlns:a16="http://schemas.microsoft.com/office/drawing/2014/main" id="{A8AEE907-1CA4-46CD-B530-BFF33BC83039}"/>
            </a:ext>
          </a:extLst>
        </xdr:cNvPr>
        <xdr:cNvSpPr txBox="1"/>
      </xdr:nvSpPr>
      <xdr:spPr>
        <a:xfrm>
          <a:off x="21878925" y="6057900"/>
          <a:ext cx="464820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oneCellAnchor>
    <xdr:from>
      <xdr:col>46</xdr:col>
      <xdr:colOff>600075</xdr:colOff>
      <xdr:row>13</xdr:row>
      <xdr:rowOff>104775</xdr:rowOff>
    </xdr:from>
    <xdr:ext cx="5532120" cy="275717"/>
    <xdr:sp macro="" textlink="">
      <xdr:nvSpPr>
        <xdr:cNvPr id="17" name="テキスト ボックス 16">
          <a:extLst>
            <a:ext uri="{FF2B5EF4-FFF2-40B4-BE49-F238E27FC236}">
              <a16:creationId xmlns:a16="http://schemas.microsoft.com/office/drawing/2014/main" id="{8A3290A8-9E84-463C-ACBA-26F4BC178DD7}"/>
            </a:ext>
          </a:extLst>
        </xdr:cNvPr>
        <xdr:cNvSpPr txBox="1"/>
      </xdr:nvSpPr>
      <xdr:spPr>
        <a:xfrm>
          <a:off x="28879800" y="2705100"/>
          <a:ext cx="553212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oneCellAnchor>
    <xdr:from>
      <xdr:col>46</xdr:col>
      <xdr:colOff>600075</xdr:colOff>
      <xdr:row>31</xdr:row>
      <xdr:rowOff>133350</xdr:rowOff>
    </xdr:from>
    <xdr:ext cx="5532120" cy="275717"/>
    <xdr:sp macro="" textlink="">
      <xdr:nvSpPr>
        <xdr:cNvPr id="18" name="テキスト ボックス 17">
          <a:extLst>
            <a:ext uri="{FF2B5EF4-FFF2-40B4-BE49-F238E27FC236}">
              <a16:creationId xmlns:a16="http://schemas.microsoft.com/office/drawing/2014/main" id="{4334243C-04BF-462F-83E5-4DAF8F973018}"/>
            </a:ext>
          </a:extLst>
        </xdr:cNvPr>
        <xdr:cNvSpPr txBox="1"/>
      </xdr:nvSpPr>
      <xdr:spPr>
        <a:xfrm>
          <a:off x="28879800" y="6334125"/>
          <a:ext cx="553212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989320</xdr:colOff>
      <xdr:row>15</xdr:row>
      <xdr:rowOff>210511</xdr:rowOff>
    </xdr:from>
    <xdr:to>
      <xdr:col>5</xdr:col>
      <xdr:colOff>1053353</xdr:colOff>
      <xdr:row>17</xdr:row>
      <xdr:rowOff>288953</xdr:rowOff>
    </xdr:to>
    <xdr:sp macro="" textlink="">
      <xdr:nvSpPr>
        <xdr:cNvPr id="2" name="テキスト ボックス 1">
          <a:extLst>
            <a:ext uri="{FF2B5EF4-FFF2-40B4-BE49-F238E27FC236}">
              <a16:creationId xmlns:a16="http://schemas.microsoft.com/office/drawing/2014/main" id="{CD0A2CA8-8D0F-463E-AE83-48DB818A86A8}"/>
            </a:ext>
          </a:extLst>
        </xdr:cNvPr>
        <xdr:cNvSpPr txBox="1"/>
      </xdr:nvSpPr>
      <xdr:spPr>
        <a:xfrm>
          <a:off x="3992496" y="5174717"/>
          <a:ext cx="6339328" cy="77320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本集計表に精算額、予算額を入力することにより「２　収支精算」に反映されますが、必ず金額を確認してください。</a:t>
          </a:r>
        </a:p>
      </xdr:txBody>
    </xdr:sp>
    <xdr:clientData/>
  </xdr:twoCellAnchor>
  <xdr:twoCellAnchor>
    <xdr:from>
      <xdr:col>1</xdr:col>
      <xdr:colOff>989320</xdr:colOff>
      <xdr:row>18</xdr:row>
      <xdr:rowOff>217713</xdr:rowOff>
    </xdr:from>
    <xdr:to>
      <xdr:col>5</xdr:col>
      <xdr:colOff>404214</xdr:colOff>
      <xdr:row>20</xdr:row>
      <xdr:rowOff>179294</xdr:rowOff>
    </xdr:to>
    <xdr:sp macro="" textlink="">
      <xdr:nvSpPr>
        <xdr:cNvPr id="3" name="テキスト ボックス 2">
          <a:extLst>
            <a:ext uri="{FF2B5EF4-FFF2-40B4-BE49-F238E27FC236}">
              <a16:creationId xmlns:a16="http://schemas.microsoft.com/office/drawing/2014/main" id="{937A5B63-7AF6-4098-85FA-D05DDEE266E4}"/>
            </a:ext>
          </a:extLst>
        </xdr:cNvPr>
        <xdr:cNvSpPr txBox="1"/>
      </xdr:nvSpPr>
      <xdr:spPr>
        <a:xfrm>
          <a:off x="3992496" y="6224066"/>
          <a:ext cx="5690189" cy="65634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水色に塗られたセルは自動計算されます。</a:t>
          </a:r>
          <a:endParaRPr kumimoji="1" lang="en-US" altLang="ja-JP" sz="1400" b="1">
            <a:solidFill>
              <a:srgbClr val="FF0000"/>
            </a:solidFill>
          </a:endParaRPr>
        </a:p>
        <a:p>
          <a:r>
            <a:rPr kumimoji="1" lang="ja-JP" altLang="en-US" sz="1400" b="1">
              <a:solidFill>
                <a:srgbClr val="FF0000"/>
              </a:solidFill>
            </a:rPr>
            <a:t>色塗りをしていないセルに精算額を入力して下さい。</a:t>
          </a:r>
          <a:endParaRPr kumimoji="1" lang="en-US" altLang="ja-JP" sz="1400" b="1">
            <a:solidFill>
              <a:srgbClr val="FF0000"/>
            </a:solidFill>
          </a:endParaRPr>
        </a:p>
      </xdr:txBody>
    </xdr:sp>
    <xdr:clientData/>
  </xdr:twoCellAnchor>
  <xdr:twoCellAnchor>
    <xdr:from>
      <xdr:col>2</xdr:col>
      <xdr:colOff>81642</xdr:colOff>
      <xdr:row>37</xdr:row>
      <xdr:rowOff>122464</xdr:rowOff>
    </xdr:from>
    <xdr:to>
      <xdr:col>2</xdr:col>
      <xdr:colOff>506184</xdr:colOff>
      <xdr:row>39</xdr:row>
      <xdr:rowOff>662214</xdr:rowOff>
    </xdr:to>
    <xdr:sp macro="" textlink="">
      <xdr:nvSpPr>
        <xdr:cNvPr id="4" name="右中かっこ 3">
          <a:extLst>
            <a:ext uri="{FF2B5EF4-FFF2-40B4-BE49-F238E27FC236}">
              <a16:creationId xmlns:a16="http://schemas.microsoft.com/office/drawing/2014/main" id="{9E3FF666-9CE5-4717-94AE-D266F40BA59E}"/>
            </a:ext>
          </a:extLst>
        </xdr:cNvPr>
        <xdr:cNvSpPr/>
      </xdr:nvSpPr>
      <xdr:spPr bwMode="auto">
        <a:xfrm>
          <a:off x="4667249" y="12899571"/>
          <a:ext cx="424542" cy="1655536"/>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95250</xdr:colOff>
      <xdr:row>47</xdr:row>
      <xdr:rowOff>68036</xdr:rowOff>
    </xdr:from>
    <xdr:to>
      <xdr:col>1</xdr:col>
      <xdr:colOff>519792</xdr:colOff>
      <xdr:row>49</xdr:row>
      <xdr:rowOff>272146</xdr:rowOff>
    </xdr:to>
    <xdr:sp macro="" textlink="">
      <xdr:nvSpPr>
        <xdr:cNvPr id="6" name="右中かっこ 5">
          <a:extLst>
            <a:ext uri="{FF2B5EF4-FFF2-40B4-BE49-F238E27FC236}">
              <a16:creationId xmlns:a16="http://schemas.microsoft.com/office/drawing/2014/main" id="{6A88AB8B-142D-43E7-AEDD-A2FF3559C6C6}"/>
            </a:ext>
          </a:extLst>
        </xdr:cNvPr>
        <xdr:cNvSpPr/>
      </xdr:nvSpPr>
      <xdr:spPr bwMode="auto">
        <a:xfrm>
          <a:off x="3102429" y="17349107"/>
          <a:ext cx="424542" cy="911682"/>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641937</xdr:colOff>
      <xdr:row>47</xdr:row>
      <xdr:rowOff>142322</xdr:rowOff>
    </xdr:from>
    <xdr:ext cx="6787563" cy="678910"/>
    <xdr:sp macro="" textlink="">
      <xdr:nvSpPr>
        <xdr:cNvPr id="7" name="テキスト ボックス 6">
          <a:extLst>
            <a:ext uri="{FF2B5EF4-FFF2-40B4-BE49-F238E27FC236}">
              <a16:creationId xmlns:a16="http://schemas.microsoft.com/office/drawing/2014/main" id="{B96684C6-BEFB-4885-AFE8-125B8B97A60D}"/>
            </a:ext>
          </a:extLst>
        </xdr:cNvPr>
        <xdr:cNvSpPr txBox="1"/>
      </xdr:nvSpPr>
      <xdr:spPr>
        <a:xfrm>
          <a:off x="3649116" y="17423393"/>
          <a:ext cx="6787563" cy="67891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600" b="1">
              <a:solidFill>
                <a:srgbClr val="FF0000"/>
              </a:solidFill>
            </a:rPr>
            <a:t>※</a:t>
          </a:r>
          <a:r>
            <a:rPr kumimoji="1" lang="ja-JP" altLang="en-US" sz="1600" b="1">
              <a:solidFill>
                <a:srgbClr val="FF0000"/>
              </a:solidFill>
            </a:rPr>
            <a:t>水色に塗られているセルは自動計算しますので、</a:t>
          </a:r>
          <a:endParaRPr kumimoji="1" lang="en-US" altLang="ja-JP" sz="1600" b="1">
            <a:solidFill>
              <a:srgbClr val="FF0000"/>
            </a:solidFill>
          </a:endParaRPr>
        </a:p>
        <a:p>
          <a:r>
            <a:rPr kumimoji="1" lang="ja-JP" altLang="en-US" sz="1600" b="1">
              <a:solidFill>
                <a:srgbClr val="FF0000"/>
              </a:solidFill>
            </a:rPr>
            <a:t>　</a:t>
          </a:r>
          <a:r>
            <a:rPr kumimoji="1" lang="ja-JP" altLang="en-US" sz="1600" b="1" baseline="0">
              <a:solidFill>
                <a:srgbClr val="FF0000"/>
              </a:solidFill>
            </a:rPr>
            <a:t> </a:t>
          </a:r>
          <a:r>
            <a:rPr kumimoji="1" lang="ja-JP" altLang="en-US" sz="1600" b="1">
              <a:solidFill>
                <a:srgbClr val="FF0000"/>
              </a:solidFill>
            </a:rPr>
            <a:t>色塗りをしていないセルに金額を入力してください。</a:t>
          </a:r>
        </a:p>
      </xdr:txBody>
    </xdr:sp>
    <xdr:clientData/>
  </xdr:oneCellAnchor>
  <xdr:twoCellAnchor>
    <xdr:from>
      <xdr:col>1</xdr:col>
      <xdr:colOff>394607</xdr:colOff>
      <xdr:row>56</xdr:row>
      <xdr:rowOff>81644</xdr:rowOff>
    </xdr:from>
    <xdr:to>
      <xdr:col>4</xdr:col>
      <xdr:colOff>1387930</xdr:colOff>
      <xdr:row>58</xdr:row>
      <xdr:rowOff>134471</xdr:rowOff>
    </xdr:to>
    <xdr:sp macro="" textlink="">
      <xdr:nvSpPr>
        <xdr:cNvPr id="9" name="テキスト ボックス 8">
          <a:extLst>
            <a:ext uri="{FF2B5EF4-FFF2-40B4-BE49-F238E27FC236}">
              <a16:creationId xmlns:a16="http://schemas.microsoft.com/office/drawing/2014/main" id="{A77732CD-95BC-4528-AD2B-438AEC73ECD2}"/>
            </a:ext>
          </a:extLst>
        </xdr:cNvPr>
        <xdr:cNvSpPr txBox="1"/>
      </xdr:nvSpPr>
      <xdr:spPr>
        <a:xfrm>
          <a:off x="3397783" y="21327997"/>
          <a:ext cx="5699794" cy="74759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水色に塗られたセルは自動計算されます。</a:t>
          </a:r>
          <a:endParaRPr kumimoji="1" lang="en-US" altLang="ja-JP" sz="1400" b="1">
            <a:solidFill>
              <a:srgbClr val="FF0000"/>
            </a:solidFill>
          </a:endParaRPr>
        </a:p>
        <a:p>
          <a:r>
            <a:rPr kumimoji="1" lang="ja-JP" altLang="en-US" sz="1400" b="1">
              <a:solidFill>
                <a:srgbClr val="FF0000"/>
              </a:solidFill>
            </a:rPr>
            <a:t>色塗りをしていないセルに精算額を入力して下さい。</a:t>
          </a:r>
          <a:endParaRPr kumimoji="1" lang="ja-JP" altLang="en-US" sz="1100" b="1">
            <a:solidFill>
              <a:srgbClr val="FF0000"/>
            </a:solidFill>
          </a:endParaRPr>
        </a:p>
      </xdr:txBody>
    </xdr:sp>
    <xdr:clientData/>
  </xdr:twoCellAnchor>
  <xdr:oneCellAnchor>
    <xdr:from>
      <xdr:col>1</xdr:col>
      <xdr:colOff>27214</xdr:colOff>
      <xdr:row>11</xdr:row>
      <xdr:rowOff>530678</xdr:rowOff>
    </xdr:from>
    <xdr:ext cx="4359783" cy="292452"/>
    <xdr:sp macro="" textlink="">
      <xdr:nvSpPr>
        <xdr:cNvPr id="10" name="テキスト ボックス 9">
          <a:extLst>
            <a:ext uri="{FF2B5EF4-FFF2-40B4-BE49-F238E27FC236}">
              <a16:creationId xmlns:a16="http://schemas.microsoft.com/office/drawing/2014/main" id="{866FEF3F-61BA-4CDA-9D56-3B1D8508BDDF}"/>
            </a:ext>
          </a:extLst>
        </xdr:cNvPr>
        <xdr:cNvSpPr txBox="1"/>
      </xdr:nvSpPr>
      <xdr:spPr>
        <a:xfrm>
          <a:off x="3034393" y="3633107"/>
          <a:ext cx="4359783" cy="29245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a:t>
          </a:r>
          <a:r>
            <a:rPr kumimoji="1" lang="ja-JP" altLang="en-US" sz="1200" b="1">
              <a:solidFill>
                <a:srgbClr val="FF0000"/>
              </a:solidFill>
            </a:rPr>
            <a:t>構成員名（代表機関としての構成員を含む）を記載してください</a:t>
          </a:r>
        </a:p>
      </xdr:txBody>
    </xdr:sp>
    <xdr:clientData/>
  </xdr:oneCellAnchor>
  <xdr:oneCellAnchor>
    <xdr:from>
      <xdr:col>2</xdr:col>
      <xdr:colOff>1266264</xdr:colOff>
      <xdr:row>37</xdr:row>
      <xdr:rowOff>302558</xdr:rowOff>
    </xdr:from>
    <xdr:ext cx="5981139" cy="1290077"/>
    <xdr:sp macro="" textlink="">
      <xdr:nvSpPr>
        <xdr:cNvPr id="12" name="テキスト ボックス 11">
          <a:extLst>
            <a:ext uri="{FF2B5EF4-FFF2-40B4-BE49-F238E27FC236}">
              <a16:creationId xmlns:a16="http://schemas.microsoft.com/office/drawing/2014/main" id="{3D32A2D0-93AF-4C47-B745-59443F72888E}"/>
            </a:ext>
          </a:extLst>
        </xdr:cNvPr>
        <xdr:cNvSpPr txBox="1"/>
      </xdr:nvSpPr>
      <xdr:spPr>
        <a:xfrm>
          <a:off x="5838264" y="12909176"/>
          <a:ext cx="5981139" cy="129007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400" b="1">
              <a:solidFill>
                <a:srgbClr val="FF0000"/>
              </a:solidFill>
              <a:effectLst/>
              <a:latin typeface="+mn-ea"/>
              <a:ea typeface="+mn-ea"/>
              <a:cs typeface="+mn-cs"/>
            </a:rPr>
            <a:t>※</a:t>
          </a:r>
          <a:r>
            <a:rPr kumimoji="1" lang="ja-JP" altLang="ja-JP" sz="1400" b="1">
              <a:solidFill>
                <a:srgbClr val="FF0000"/>
              </a:solidFill>
              <a:effectLst/>
              <a:latin typeface="+mn-ea"/>
              <a:ea typeface="+mn-ea"/>
              <a:cs typeface="+mn-cs"/>
            </a:rPr>
            <a:t>間接経費の３０％または一般管理費の１５％を超えたとき、</a:t>
          </a:r>
          <a:endParaRPr lang="ja-JP" altLang="ja-JP" sz="1400">
            <a:solidFill>
              <a:srgbClr val="FF0000"/>
            </a:solidFill>
            <a:effectLst/>
            <a:latin typeface="+mn-ea"/>
            <a:ea typeface="+mn-ea"/>
          </a:endParaRPr>
        </a:p>
        <a:p>
          <a:r>
            <a:rPr kumimoji="1" lang="ja-JP" altLang="ja-JP" sz="1400" b="1">
              <a:solidFill>
                <a:srgbClr val="FF0000"/>
              </a:solidFill>
              <a:effectLst/>
              <a:latin typeface="+mn-ea"/>
              <a:ea typeface="+mn-ea"/>
              <a:cs typeface="+mn-cs"/>
            </a:rPr>
            <a:t>　 間接経費が予算額を超えたときにメッセージが表示されます。</a:t>
          </a:r>
          <a:endParaRPr lang="ja-JP" altLang="ja-JP" sz="1400">
            <a:solidFill>
              <a:srgbClr val="FF0000"/>
            </a:solidFill>
            <a:effectLst/>
            <a:latin typeface="+mn-ea"/>
            <a:ea typeface="+mn-ea"/>
          </a:endParaRPr>
        </a:p>
        <a:p>
          <a:r>
            <a:rPr kumimoji="1" lang="ja-JP" altLang="ja-JP" sz="1400" b="1">
              <a:solidFill>
                <a:srgbClr val="FF0000"/>
              </a:solidFill>
              <a:effectLst/>
              <a:latin typeface="+mn-ea"/>
              <a:ea typeface="+mn-ea"/>
              <a:cs typeface="+mn-cs"/>
            </a:rPr>
            <a:t> 　超えていない場合は、間接経費または一般管理費に対する割合が</a:t>
          </a:r>
          <a:endParaRPr lang="ja-JP" altLang="ja-JP" sz="1400">
            <a:solidFill>
              <a:srgbClr val="FF0000"/>
            </a:solidFill>
            <a:effectLst/>
            <a:latin typeface="+mn-ea"/>
            <a:ea typeface="+mn-ea"/>
          </a:endParaRPr>
        </a:p>
        <a:p>
          <a:r>
            <a:rPr kumimoji="1" lang="en-US" altLang="ja-JP" sz="1400" b="1">
              <a:solidFill>
                <a:srgbClr val="FF0000"/>
              </a:solidFill>
              <a:effectLst/>
              <a:latin typeface="+mn-ea"/>
              <a:ea typeface="+mn-ea"/>
              <a:cs typeface="+mn-cs"/>
            </a:rPr>
            <a:t> </a:t>
          </a:r>
          <a:r>
            <a:rPr kumimoji="1" lang="ja-JP" altLang="ja-JP" sz="1400" b="1">
              <a:solidFill>
                <a:srgbClr val="FF0000"/>
              </a:solidFill>
              <a:effectLst/>
              <a:latin typeface="+mn-ea"/>
              <a:ea typeface="+mn-ea"/>
              <a:cs typeface="+mn-cs"/>
            </a:rPr>
            <a:t>　表示されます。</a:t>
          </a:r>
          <a:endParaRPr lang="ja-JP" altLang="ja-JP" sz="1400">
            <a:solidFill>
              <a:srgbClr val="FF0000"/>
            </a:solidFill>
            <a:effectLst/>
            <a:latin typeface="+mn-ea"/>
            <a:ea typeface="+mn-ea"/>
          </a:endParaRPr>
        </a:p>
        <a:p>
          <a:endParaRPr kumimoji="1" lang="ja-JP" altLang="en-US" sz="14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13608</xdr:colOff>
      <xdr:row>45</xdr:row>
      <xdr:rowOff>68035</xdr:rowOff>
    </xdr:from>
    <xdr:to>
      <xdr:col>3</xdr:col>
      <xdr:colOff>446243</xdr:colOff>
      <xdr:row>45</xdr:row>
      <xdr:rowOff>942573</xdr:rowOff>
    </xdr:to>
    <xdr:sp macro="" textlink="">
      <xdr:nvSpPr>
        <xdr:cNvPr id="3" name="右中かっこ 2">
          <a:extLst>
            <a:ext uri="{FF2B5EF4-FFF2-40B4-BE49-F238E27FC236}">
              <a16:creationId xmlns:a16="http://schemas.microsoft.com/office/drawing/2014/main" id="{80E6E3C2-32D7-428B-91EA-5091A031D179}"/>
            </a:ext>
          </a:extLst>
        </xdr:cNvPr>
        <xdr:cNvSpPr/>
      </xdr:nvSpPr>
      <xdr:spPr bwMode="auto">
        <a:xfrm>
          <a:off x="6177644" y="16029214"/>
          <a:ext cx="432635" cy="874538"/>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3</xdr:col>
      <xdr:colOff>564067</xdr:colOff>
      <xdr:row>45</xdr:row>
      <xdr:rowOff>337713</xdr:rowOff>
    </xdr:from>
    <xdr:ext cx="3801533" cy="210552"/>
    <xdr:sp macro="" textlink="">
      <xdr:nvSpPr>
        <xdr:cNvPr id="4" name="テキスト ボックス 3">
          <a:extLst>
            <a:ext uri="{FF2B5EF4-FFF2-40B4-BE49-F238E27FC236}">
              <a16:creationId xmlns:a16="http://schemas.microsoft.com/office/drawing/2014/main" id="{55B2E058-16D4-4429-9C00-D6E05774CCA0}"/>
            </a:ext>
          </a:extLst>
        </xdr:cNvPr>
        <xdr:cNvSpPr txBox="1"/>
      </xdr:nvSpPr>
      <xdr:spPr>
        <a:xfrm>
          <a:off x="6728103" y="16298892"/>
          <a:ext cx="3801533" cy="210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solidFill>
                <a:srgbClr val="FF0000"/>
              </a:solidFill>
            </a:rPr>
            <a:t>※</a:t>
          </a:r>
          <a:r>
            <a:rPr kumimoji="1" lang="ja-JP" altLang="en-US" sz="1200" b="1">
              <a:solidFill>
                <a:srgbClr val="FF0000"/>
              </a:solidFill>
            </a:rPr>
            <a:t>差額が０円以外の時に、いずれかが表示されます</a:t>
          </a:r>
          <a:r>
            <a:rPr kumimoji="1" lang="ja-JP" altLang="en-US" sz="1100"/>
            <a:t>。</a:t>
          </a:r>
        </a:p>
      </xdr:txBody>
    </xdr:sp>
    <xdr:clientData/>
  </xdr:oneCellAnchor>
  <xdr:oneCellAnchor>
    <xdr:from>
      <xdr:col>1</xdr:col>
      <xdr:colOff>1386330</xdr:colOff>
      <xdr:row>51</xdr:row>
      <xdr:rowOff>323101</xdr:rowOff>
    </xdr:from>
    <xdr:ext cx="4614420" cy="1019736"/>
    <xdr:sp macro="" textlink="">
      <xdr:nvSpPr>
        <xdr:cNvPr id="6" name="テキスト ボックス 5">
          <a:extLst>
            <a:ext uri="{FF2B5EF4-FFF2-40B4-BE49-F238E27FC236}">
              <a16:creationId xmlns:a16="http://schemas.microsoft.com/office/drawing/2014/main" id="{877C104D-63CD-45C1-876C-0A90F6A098F3}"/>
            </a:ext>
          </a:extLst>
        </xdr:cNvPr>
        <xdr:cNvSpPr txBox="1"/>
      </xdr:nvSpPr>
      <xdr:spPr>
        <a:xfrm>
          <a:off x="4393509" y="19645244"/>
          <a:ext cx="4614420" cy="101973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400" b="1">
              <a:solidFill>
                <a:srgbClr val="FF0000"/>
              </a:solidFill>
            </a:rPr>
            <a:t>水色で色塗りをしてあるセルは自動計算しますので、</a:t>
          </a:r>
          <a:endParaRPr kumimoji="1" lang="en-US" altLang="ja-JP" sz="1400" b="1">
            <a:solidFill>
              <a:srgbClr val="FF0000"/>
            </a:solidFill>
          </a:endParaRPr>
        </a:p>
        <a:p>
          <a:r>
            <a:rPr kumimoji="1" lang="ja-JP" altLang="en-US" sz="1400" b="1">
              <a:solidFill>
                <a:srgbClr val="FF0000"/>
              </a:solidFill>
            </a:rPr>
            <a:t>色塗りをしていないセルに精算額を入力してください。</a:t>
          </a:r>
        </a:p>
      </xdr:txBody>
    </xdr:sp>
    <xdr:clientData/>
  </xdr:oneCellAnchor>
  <xdr:oneCellAnchor>
    <xdr:from>
      <xdr:col>1</xdr:col>
      <xdr:colOff>898071</xdr:colOff>
      <xdr:row>18</xdr:row>
      <xdr:rowOff>231322</xdr:rowOff>
    </xdr:from>
    <xdr:ext cx="4614420" cy="816428"/>
    <xdr:sp macro="" textlink="">
      <xdr:nvSpPr>
        <xdr:cNvPr id="7" name="テキスト ボックス 6">
          <a:extLst>
            <a:ext uri="{FF2B5EF4-FFF2-40B4-BE49-F238E27FC236}">
              <a16:creationId xmlns:a16="http://schemas.microsoft.com/office/drawing/2014/main" id="{AF945682-6DC9-4F37-A3E4-55F7AAF70294}"/>
            </a:ext>
          </a:extLst>
        </xdr:cNvPr>
        <xdr:cNvSpPr txBox="1"/>
      </xdr:nvSpPr>
      <xdr:spPr>
        <a:xfrm>
          <a:off x="3905250" y="6368143"/>
          <a:ext cx="4614420" cy="81642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400" b="1">
              <a:solidFill>
                <a:srgbClr val="FF0000"/>
              </a:solidFill>
            </a:rPr>
            <a:t>水色で色塗りをしてあるセルは自動計算しますので、</a:t>
          </a:r>
          <a:endParaRPr kumimoji="1" lang="en-US" altLang="ja-JP" sz="1400" b="1">
            <a:solidFill>
              <a:srgbClr val="FF0000"/>
            </a:solidFill>
          </a:endParaRPr>
        </a:p>
        <a:p>
          <a:r>
            <a:rPr kumimoji="1" lang="ja-JP" altLang="en-US" sz="1400" b="1">
              <a:solidFill>
                <a:srgbClr val="FF0000"/>
              </a:solidFill>
            </a:rPr>
            <a:t>色塗りをしていないセルに精算額を入力してください。</a:t>
          </a:r>
        </a:p>
      </xdr:txBody>
    </xdr:sp>
    <xdr:clientData/>
  </xdr:oneCellAnchor>
  <xdr:twoCellAnchor>
    <xdr:from>
      <xdr:col>1</xdr:col>
      <xdr:colOff>530678</xdr:colOff>
      <xdr:row>15</xdr:row>
      <xdr:rowOff>40822</xdr:rowOff>
    </xdr:from>
    <xdr:to>
      <xdr:col>5</xdr:col>
      <xdr:colOff>639535</xdr:colOff>
      <xdr:row>17</xdr:row>
      <xdr:rowOff>120777</xdr:rowOff>
    </xdr:to>
    <xdr:sp macro="" textlink="">
      <xdr:nvSpPr>
        <xdr:cNvPr id="8" name="テキスト ボックス 7">
          <a:extLst>
            <a:ext uri="{FF2B5EF4-FFF2-40B4-BE49-F238E27FC236}">
              <a16:creationId xmlns:a16="http://schemas.microsoft.com/office/drawing/2014/main" id="{93A335F1-0093-43BA-BC74-C084CA80D84E}"/>
            </a:ext>
          </a:extLst>
        </xdr:cNvPr>
        <xdr:cNvSpPr txBox="1"/>
      </xdr:nvSpPr>
      <xdr:spPr>
        <a:xfrm>
          <a:off x="3537857" y="5116286"/>
          <a:ext cx="6422571" cy="7875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本集計表に精算額、予算額を入力することにより「２　収支精算」に反映されますが、必ず経理様式２－３の金額を確認してください。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1FD8-A8F1-4BDC-A221-FECAD83A4848}">
  <sheetPr>
    <tabColor rgb="FFFF0000"/>
  </sheetPr>
  <dimension ref="A1:D19"/>
  <sheetViews>
    <sheetView view="pageBreakPreview" zoomScale="90" zoomScaleNormal="100" zoomScaleSheetLayoutView="90" workbookViewId="0">
      <selection activeCell="E36" sqref="E36"/>
    </sheetView>
  </sheetViews>
  <sheetFormatPr defaultRowHeight="13.5"/>
  <cols>
    <col min="1" max="1" width="3.75" customWidth="1"/>
    <col min="2" max="2" width="24.25" bestFit="1" customWidth="1"/>
    <col min="3" max="3" width="17.75" customWidth="1"/>
    <col min="4" max="4" width="36.25" bestFit="1" customWidth="1"/>
    <col min="5" max="5" width="9.75" customWidth="1"/>
    <col min="6" max="6" width="8.75" customWidth="1"/>
  </cols>
  <sheetData>
    <row r="1" spans="1:4">
      <c r="A1" s="84" t="s">
        <v>267</v>
      </c>
    </row>
    <row r="3" spans="1:4">
      <c r="B3" s="509"/>
      <c r="C3" s="508" t="s">
        <v>256</v>
      </c>
      <c r="D3" s="508" t="s">
        <v>257</v>
      </c>
    </row>
    <row r="4" spans="1:4">
      <c r="B4" s="505" t="s">
        <v>333</v>
      </c>
      <c r="C4" s="510" t="s">
        <v>268</v>
      </c>
      <c r="D4" s="510" t="s">
        <v>269</v>
      </c>
    </row>
    <row r="5" spans="1:4">
      <c r="B5" s="506" t="s">
        <v>334</v>
      </c>
      <c r="C5" s="511" t="s">
        <v>268</v>
      </c>
      <c r="D5" s="511" t="s">
        <v>268</v>
      </c>
    </row>
    <row r="6" spans="1:4">
      <c r="B6" s="506" t="s">
        <v>335</v>
      </c>
      <c r="C6" s="511" t="s">
        <v>268</v>
      </c>
      <c r="D6" s="511" t="s">
        <v>270</v>
      </c>
    </row>
    <row r="7" spans="1:4" s="606" customFormat="1" ht="13.5" customHeight="1">
      <c r="B7" s="611" t="s">
        <v>340</v>
      </c>
      <c r="C7" s="607" t="s">
        <v>338</v>
      </c>
      <c r="D7" s="613"/>
    </row>
    <row r="8" spans="1:4" s="606" customFormat="1" ht="22.5" customHeight="1">
      <c r="B8" s="612"/>
      <c r="C8" s="608" t="s">
        <v>339</v>
      </c>
      <c r="D8" s="614"/>
    </row>
    <row r="9" spans="1:4">
      <c r="B9" s="506" t="s">
        <v>336</v>
      </c>
      <c r="C9" s="511" t="s">
        <v>268</v>
      </c>
      <c r="D9" s="511" t="s">
        <v>258</v>
      </c>
    </row>
    <row r="10" spans="1:4">
      <c r="B10" s="507" t="s">
        <v>337</v>
      </c>
      <c r="C10" s="512" t="s">
        <v>268</v>
      </c>
      <c r="D10" s="512" t="s">
        <v>258</v>
      </c>
    </row>
    <row r="12" spans="1:4" ht="13.5" customHeight="1">
      <c r="B12" s="615" t="s">
        <v>341</v>
      </c>
      <c r="C12" s="615"/>
      <c r="D12" s="615"/>
    </row>
    <row r="13" spans="1:4">
      <c r="B13" s="615"/>
      <c r="C13" s="615"/>
      <c r="D13" s="615"/>
    </row>
    <row r="14" spans="1:4">
      <c r="B14" s="615"/>
      <c r="C14" s="615"/>
      <c r="D14" s="615"/>
    </row>
    <row r="15" spans="1:4">
      <c r="B15" s="615"/>
      <c r="C15" s="615"/>
      <c r="D15" s="615"/>
    </row>
    <row r="16" spans="1:4">
      <c r="B16" s="615"/>
      <c r="C16" s="615"/>
      <c r="D16" s="615"/>
    </row>
    <row r="17" spans="2:4">
      <c r="B17" s="615"/>
      <c r="C17" s="615"/>
      <c r="D17" s="615"/>
    </row>
    <row r="18" spans="2:4">
      <c r="B18" s="610"/>
      <c r="C18" s="610"/>
      <c r="D18" s="610"/>
    </row>
    <row r="19" spans="2:4">
      <c r="B19" t="s">
        <v>342</v>
      </c>
    </row>
  </sheetData>
  <mergeCells count="3">
    <mergeCell ref="B7:B8"/>
    <mergeCell ref="D7:D8"/>
    <mergeCell ref="B12:D17"/>
  </mergeCells>
  <phoneticPr fontId="4"/>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ED7-9C10-4CE0-B10E-D4D850B0E458}">
  <dimension ref="A1:I63"/>
  <sheetViews>
    <sheetView view="pageBreakPreview" zoomScale="70" zoomScaleNormal="100" zoomScaleSheetLayoutView="70" workbookViewId="0"/>
  </sheetViews>
  <sheetFormatPr defaultColWidth="8.875" defaultRowHeight="13.5"/>
  <cols>
    <col min="1" max="1" width="39.375" style="120" customWidth="1"/>
    <col min="2" max="9" width="20.625" style="120" customWidth="1"/>
    <col min="10" max="16384" width="8.875" style="120"/>
  </cols>
  <sheetData>
    <row r="1" spans="1:9">
      <c r="A1" s="312" t="s">
        <v>224</v>
      </c>
    </row>
    <row r="2" spans="1:9" ht="20.100000000000001" customHeight="1">
      <c r="A2" s="203" t="s">
        <v>53</v>
      </c>
      <c r="G2" s="577" t="str">
        <f>'経理様式2-3'!$I$1&amp;'経理様式2-3'!$J$1</f>
        <v>e-Rad課題ID(半角英数字)12345678</v>
      </c>
    </row>
    <row r="3" spans="1:9" ht="30" customHeight="1">
      <c r="A3" s="204" t="s">
        <v>283</v>
      </c>
      <c r="B3" s="129"/>
      <c r="C3" s="129"/>
      <c r="D3" s="129"/>
      <c r="E3" s="130"/>
      <c r="F3" s="130"/>
      <c r="G3" s="130"/>
      <c r="H3" s="131"/>
      <c r="I3" s="131"/>
    </row>
    <row r="4" spans="1:9" ht="18" customHeight="1">
      <c r="A4" s="129"/>
      <c r="B4" s="129"/>
      <c r="C4" s="129"/>
      <c r="D4" s="129"/>
      <c r="E4" s="130"/>
      <c r="F4" s="130"/>
      <c r="G4" s="130"/>
      <c r="H4" s="131"/>
      <c r="I4" s="131"/>
    </row>
    <row r="5" spans="1:9" ht="22.35" customHeight="1">
      <c r="A5" s="275" t="s">
        <v>34</v>
      </c>
      <c r="B5" s="605"/>
      <c r="C5" s="605"/>
      <c r="D5" s="605"/>
      <c r="E5" s="605"/>
      <c r="F5" s="605"/>
      <c r="H5" s="313"/>
      <c r="I5" s="313"/>
    </row>
    <row r="6" spans="1:9" ht="22.35" customHeight="1">
      <c r="A6" s="275" t="s">
        <v>35</v>
      </c>
      <c r="B6" s="605"/>
      <c r="C6" s="605"/>
      <c r="D6" s="605"/>
      <c r="E6" s="605"/>
      <c r="F6" s="605"/>
      <c r="H6" s="313"/>
      <c r="I6" s="313"/>
    </row>
    <row r="7" spans="1:9" ht="22.35" customHeight="1">
      <c r="A7" s="275" t="s">
        <v>36</v>
      </c>
      <c r="B7" s="811" t="s">
        <v>279</v>
      </c>
      <c r="C7" s="812"/>
      <c r="D7" s="309" t="s">
        <v>40</v>
      </c>
      <c r="E7" s="811" t="s">
        <v>279</v>
      </c>
      <c r="F7" s="812"/>
      <c r="I7" s="246"/>
    </row>
    <row r="8" spans="1:9" ht="18.600000000000001" customHeight="1">
      <c r="A8" s="131"/>
      <c r="B8" s="131"/>
      <c r="C8" s="131"/>
      <c r="D8" s="131"/>
      <c r="E8" s="131"/>
      <c r="F8" s="131"/>
      <c r="G8" s="131"/>
      <c r="H8" s="131"/>
      <c r="I8" s="131"/>
    </row>
    <row r="9" spans="1:9" ht="27.95" customHeight="1" thickBot="1">
      <c r="A9" s="132" t="s">
        <v>94</v>
      </c>
      <c r="B9" s="131"/>
      <c r="C9" s="131"/>
      <c r="D9" s="131"/>
      <c r="E9" s="131"/>
      <c r="F9" s="131"/>
      <c r="G9" s="131"/>
      <c r="H9" s="131"/>
    </row>
    <row r="10" spans="1:9" ht="31.35" customHeight="1">
      <c r="A10" s="748" t="s">
        <v>108</v>
      </c>
      <c r="B10" s="744" t="s">
        <v>109</v>
      </c>
      <c r="C10" s="745"/>
      <c r="D10" s="745"/>
      <c r="E10" s="746"/>
      <c r="F10" s="743" t="s">
        <v>37</v>
      </c>
      <c r="G10" s="749" t="s">
        <v>38</v>
      </c>
    </row>
    <row r="11" spans="1:9" ht="65.25" customHeight="1">
      <c r="A11" s="748"/>
      <c r="B11" s="328" t="s">
        <v>274</v>
      </c>
      <c r="C11" s="280" t="s">
        <v>266</v>
      </c>
      <c r="D11" s="280" t="s">
        <v>271</v>
      </c>
      <c r="E11" s="329" t="s">
        <v>272</v>
      </c>
      <c r="F11" s="717"/>
      <c r="G11" s="750"/>
    </row>
    <row r="12" spans="1:9" ht="27.95" customHeight="1">
      <c r="A12" s="247" t="s">
        <v>76</v>
      </c>
      <c r="B12" s="541"/>
      <c r="C12" s="518"/>
      <c r="D12" s="518"/>
      <c r="E12" s="520"/>
      <c r="F12" s="521"/>
      <c r="G12" s="248"/>
    </row>
    <row r="13" spans="1:9" ht="27.95" customHeight="1">
      <c r="A13" s="249"/>
      <c r="B13" s="222"/>
      <c r="C13" s="223"/>
      <c r="D13" s="223"/>
      <c r="E13" s="224"/>
      <c r="F13" s="227"/>
      <c r="G13" s="248"/>
    </row>
    <row r="14" spans="1:9" ht="27.95" customHeight="1">
      <c r="A14" s="250" t="s">
        <v>73</v>
      </c>
      <c r="B14" s="541"/>
      <c r="C14" s="518"/>
      <c r="D14" s="518"/>
      <c r="E14" s="520"/>
      <c r="F14" s="521"/>
      <c r="G14" s="248"/>
    </row>
    <row r="15" spans="1:9" ht="27.95" customHeight="1">
      <c r="A15" s="251" t="s">
        <v>138</v>
      </c>
      <c r="B15" s="222"/>
      <c r="C15" s="223"/>
      <c r="D15" s="223"/>
      <c r="E15" s="224"/>
      <c r="F15" s="521"/>
      <c r="G15" s="248"/>
    </row>
    <row r="16" spans="1:9" ht="27.95" customHeight="1">
      <c r="A16" s="251" t="s">
        <v>139</v>
      </c>
      <c r="B16" s="222"/>
      <c r="C16" s="223"/>
      <c r="D16" s="223"/>
      <c r="E16" s="224"/>
      <c r="F16" s="521"/>
      <c r="G16" s="248"/>
    </row>
    <row r="17" spans="1:7" ht="27.95" customHeight="1">
      <c r="A17" s="249"/>
      <c r="B17" s="222"/>
      <c r="C17" s="223"/>
      <c r="D17" s="223"/>
      <c r="E17" s="224"/>
      <c r="F17" s="227"/>
      <c r="G17" s="248"/>
    </row>
    <row r="18" spans="1:7" ht="27.95" customHeight="1">
      <c r="A18" s="250" t="s">
        <v>74</v>
      </c>
      <c r="B18" s="541"/>
      <c r="C18" s="518"/>
      <c r="D18" s="518"/>
      <c r="E18" s="520"/>
      <c r="F18" s="521"/>
      <c r="G18" s="248"/>
    </row>
    <row r="19" spans="1:7" ht="27.95" customHeight="1">
      <c r="A19" s="251" t="s">
        <v>136</v>
      </c>
      <c r="B19" s="222"/>
      <c r="C19" s="223"/>
      <c r="D19" s="223"/>
      <c r="E19" s="224"/>
      <c r="F19" s="521"/>
      <c r="G19" s="248"/>
    </row>
    <row r="20" spans="1:7" ht="27.95" customHeight="1">
      <c r="A20" s="251" t="s">
        <v>137</v>
      </c>
      <c r="B20" s="222"/>
      <c r="C20" s="223"/>
      <c r="D20" s="223"/>
      <c r="E20" s="224"/>
      <c r="F20" s="521"/>
      <c r="G20" s="248"/>
    </row>
    <row r="21" spans="1:7" ht="27.95" customHeight="1">
      <c r="A21" s="249"/>
      <c r="B21" s="222"/>
      <c r="C21" s="223"/>
      <c r="D21" s="223"/>
      <c r="E21" s="224"/>
      <c r="F21" s="227"/>
      <c r="G21" s="248"/>
    </row>
    <row r="22" spans="1:7" ht="27.95" customHeight="1">
      <c r="A22" s="250" t="s">
        <v>105</v>
      </c>
      <c r="B22" s="541"/>
      <c r="C22" s="518"/>
      <c r="D22" s="518"/>
      <c r="E22" s="520"/>
      <c r="F22" s="521"/>
      <c r="G22" s="248"/>
    </row>
    <row r="23" spans="1:7" ht="27.95" customHeight="1">
      <c r="A23" s="252" t="s">
        <v>186</v>
      </c>
      <c r="B23" s="222"/>
      <c r="C23" s="223"/>
      <c r="D23" s="223"/>
      <c r="E23" s="224"/>
      <c r="F23" s="521"/>
      <c r="G23" s="248"/>
    </row>
    <row r="24" spans="1:7" ht="27.95" customHeight="1">
      <c r="A24" s="251" t="s">
        <v>187</v>
      </c>
      <c r="B24" s="222"/>
      <c r="C24" s="223"/>
      <c r="D24" s="223"/>
      <c r="E24" s="224"/>
      <c r="F24" s="521"/>
      <c r="G24" s="248"/>
    </row>
    <row r="25" spans="1:7" ht="27.95" customHeight="1">
      <c r="A25" s="251" t="s">
        <v>188</v>
      </c>
      <c r="B25" s="222"/>
      <c r="C25" s="223"/>
      <c r="D25" s="223"/>
      <c r="E25" s="224"/>
      <c r="F25" s="521"/>
      <c r="G25" s="248"/>
    </row>
    <row r="26" spans="1:7" ht="27.95" customHeight="1">
      <c r="A26" s="253"/>
      <c r="B26" s="222"/>
      <c r="C26" s="223"/>
      <c r="D26" s="223"/>
      <c r="E26" s="224"/>
      <c r="F26" s="227"/>
      <c r="G26" s="248"/>
    </row>
    <row r="27" spans="1:7" ht="27.95" customHeight="1">
      <c r="A27" s="250" t="s">
        <v>106</v>
      </c>
      <c r="B27" s="541"/>
      <c r="C27" s="518"/>
      <c r="D27" s="518"/>
      <c r="E27" s="520"/>
      <c r="F27" s="521"/>
      <c r="G27" s="248"/>
    </row>
    <row r="28" spans="1:7" ht="27.95" customHeight="1">
      <c r="A28" s="251" t="s">
        <v>235</v>
      </c>
      <c r="B28" s="222"/>
      <c r="C28" s="223"/>
      <c r="D28" s="223"/>
      <c r="E28" s="224"/>
      <c r="F28" s="521"/>
      <c r="G28" s="248"/>
    </row>
    <row r="29" spans="1:7" ht="27.95" customHeight="1">
      <c r="A29" s="251" t="s">
        <v>236</v>
      </c>
      <c r="B29" s="222"/>
      <c r="C29" s="223"/>
      <c r="D29" s="223"/>
      <c r="E29" s="224"/>
      <c r="F29" s="521"/>
      <c r="G29" s="248"/>
    </row>
    <row r="30" spans="1:7" ht="27.95" customHeight="1">
      <c r="A30" s="251" t="s">
        <v>237</v>
      </c>
      <c r="B30" s="222"/>
      <c r="C30" s="223"/>
      <c r="D30" s="223"/>
      <c r="E30" s="224"/>
      <c r="F30" s="521"/>
      <c r="G30" s="248"/>
    </row>
    <row r="31" spans="1:7" ht="27.95" customHeight="1">
      <c r="A31" s="251" t="s">
        <v>238</v>
      </c>
      <c r="B31" s="222"/>
      <c r="C31" s="223"/>
      <c r="D31" s="223"/>
      <c r="E31" s="224"/>
      <c r="F31" s="521"/>
      <c r="G31" s="248"/>
    </row>
    <row r="32" spans="1:7" ht="27.95" customHeight="1">
      <c r="A32" s="251" t="s">
        <v>239</v>
      </c>
      <c r="B32" s="222"/>
      <c r="C32" s="223"/>
      <c r="D32" s="223"/>
      <c r="E32" s="224"/>
      <c r="F32" s="521"/>
      <c r="G32" s="248"/>
    </row>
    <row r="33" spans="1:8" ht="27.95" customHeight="1">
      <c r="A33" s="251" t="s">
        <v>75</v>
      </c>
      <c r="B33" s="222"/>
      <c r="C33" s="223"/>
      <c r="D33" s="223"/>
      <c r="E33" s="224"/>
      <c r="F33" s="521"/>
      <c r="G33" s="248"/>
    </row>
    <row r="34" spans="1:8" ht="27.95" customHeight="1">
      <c r="A34" s="254"/>
      <c r="B34" s="222"/>
      <c r="C34" s="223"/>
      <c r="D34" s="223"/>
      <c r="E34" s="330"/>
      <c r="F34" s="227"/>
      <c r="G34" s="248"/>
    </row>
    <row r="35" spans="1:8" ht="27.95" customHeight="1">
      <c r="A35" s="255" t="s">
        <v>84</v>
      </c>
      <c r="B35" s="541"/>
      <c r="C35" s="518"/>
      <c r="D35" s="518"/>
      <c r="E35" s="544"/>
      <c r="F35" s="521"/>
      <c r="G35" s="248"/>
    </row>
    <row r="36" spans="1:8" ht="27.95" customHeight="1">
      <c r="A36" s="256" t="s">
        <v>141</v>
      </c>
      <c r="B36" s="222"/>
      <c r="C36" s="223"/>
      <c r="D36" s="223"/>
      <c r="E36" s="330"/>
      <c r="F36" s="521"/>
      <c r="G36" s="248"/>
    </row>
    <row r="37" spans="1:8" ht="27.95" customHeight="1">
      <c r="A37" s="256" t="s">
        <v>142</v>
      </c>
      <c r="B37" s="222"/>
      <c r="C37" s="223"/>
      <c r="D37" s="223"/>
      <c r="E37" s="330"/>
      <c r="F37" s="521"/>
      <c r="G37" s="248"/>
    </row>
    <row r="38" spans="1:8" ht="27.95" customHeight="1">
      <c r="A38" s="253"/>
      <c r="B38" s="222"/>
      <c r="C38" s="223"/>
      <c r="D38" s="223"/>
      <c r="E38" s="330"/>
      <c r="F38" s="227"/>
      <c r="G38" s="248"/>
    </row>
    <row r="39" spans="1:8" ht="27.95" customHeight="1">
      <c r="A39" s="253"/>
      <c r="B39" s="222"/>
      <c r="C39" s="223"/>
      <c r="D39" s="223"/>
      <c r="E39" s="330"/>
      <c r="F39" s="227"/>
      <c r="G39" s="248"/>
    </row>
    <row r="40" spans="1:8" ht="27.95" customHeight="1">
      <c r="A40" s="253"/>
      <c r="B40" s="222"/>
      <c r="C40" s="223"/>
      <c r="D40" s="223"/>
      <c r="E40" s="330"/>
      <c r="F40" s="227"/>
      <c r="G40" s="248"/>
    </row>
    <row r="41" spans="1:8" ht="27.95" customHeight="1" thickBot="1">
      <c r="A41" s="257" t="s">
        <v>161</v>
      </c>
      <c r="B41" s="542"/>
      <c r="C41" s="524"/>
      <c r="D41" s="524"/>
      <c r="E41" s="525"/>
      <c r="F41" s="527"/>
      <c r="G41" s="258"/>
    </row>
    <row r="42" spans="1:8" ht="60" customHeight="1">
      <c r="A42" s="269" t="s">
        <v>107</v>
      </c>
      <c r="B42" s="545"/>
      <c r="C42" s="546"/>
      <c r="D42" s="546"/>
      <c r="E42" s="547"/>
      <c r="F42" s="548"/>
      <c r="G42" s="137"/>
      <c r="H42" s="123"/>
    </row>
    <row r="43" spans="1:8" ht="27.95" customHeight="1">
      <c r="A43" s="271" t="s">
        <v>39</v>
      </c>
      <c r="B43" s="549"/>
      <c r="C43" s="550"/>
      <c r="D43" s="550"/>
      <c r="E43" s="551"/>
      <c r="F43" s="520"/>
      <c r="G43" s="137"/>
      <c r="H43" s="123"/>
    </row>
    <row r="44" spans="1:8" ht="27.95" customHeight="1">
      <c r="A44" s="271" t="s">
        <v>54</v>
      </c>
      <c r="B44" s="338"/>
      <c r="C44" s="339"/>
      <c r="D44" s="339"/>
      <c r="E44" s="340"/>
      <c r="F44" s="520"/>
      <c r="G44" s="137"/>
      <c r="H44" s="123"/>
    </row>
    <row r="45" spans="1:8" ht="27.95" customHeight="1" thickBot="1">
      <c r="A45" s="272" t="s">
        <v>100</v>
      </c>
      <c r="B45" s="552"/>
      <c r="C45" s="553"/>
      <c r="D45" s="553"/>
      <c r="E45" s="554"/>
      <c r="F45" s="525"/>
      <c r="G45" s="137"/>
      <c r="H45" s="123"/>
    </row>
    <row r="46" spans="1:8" ht="80.099999999999994" customHeight="1">
      <c r="A46" s="202"/>
      <c r="B46" s="268" t="s">
        <v>281</v>
      </c>
      <c r="C46" s="268" t="s">
        <v>282</v>
      </c>
      <c r="D46" s="268"/>
      <c r="E46" s="268"/>
      <c r="F46" s="201"/>
      <c r="G46" s="137"/>
    </row>
    <row r="47" spans="1:8" ht="45" customHeight="1">
      <c r="A47" s="126"/>
      <c r="B47" s="127"/>
      <c r="C47" s="127"/>
      <c r="D47" s="127"/>
      <c r="E47" s="128"/>
      <c r="F47" s="124"/>
      <c r="G47" s="125"/>
    </row>
    <row r="48" spans="1:8" ht="27.95" customHeight="1" thickBot="1">
      <c r="A48" s="259" t="s">
        <v>95</v>
      </c>
      <c r="B48" s="131"/>
      <c r="C48" s="131"/>
      <c r="D48" s="131"/>
      <c r="E48" s="131"/>
      <c r="F48" s="131"/>
      <c r="G48" s="131"/>
    </row>
    <row r="49" spans="1:7" ht="28.9" customHeight="1">
      <c r="A49" s="741" t="s">
        <v>108</v>
      </c>
      <c r="B49" s="744" t="s">
        <v>109</v>
      </c>
      <c r="C49" s="745"/>
      <c r="D49" s="745"/>
      <c r="E49" s="746"/>
      <c r="F49" s="743" t="s">
        <v>37</v>
      </c>
      <c r="G49" s="743" t="s">
        <v>38</v>
      </c>
    </row>
    <row r="50" spans="1:7" ht="65.25" customHeight="1">
      <c r="A50" s="742"/>
      <c r="B50" s="539" t="s">
        <v>274</v>
      </c>
      <c r="C50" s="555" t="s">
        <v>266</v>
      </c>
      <c r="D50" s="555" t="s">
        <v>271</v>
      </c>
      <c r="E50" s="556" t="s">
        <v>272</v>
      </c>
      <c r="F50" s="717"/>
      <c r="G50" s="717"/>
    </row>
    <row r="51" spans="1:7" ht="27.95" customHeight="1">
      <c r="A51" s="262" t="s">
        <v>76</v>
      </c>
      <c r="B51" s="541"/>
      <c r="C51" s="518"/>
      <c r="D51" s="518"/>
      <c r="E51" s="520"/>
      <c r="F51" s="521"/>
      <c r="G51" s="221"/>
    </row>
    <row r="52" spans="1:7" ht="27.95" customHeight="1">
      <c r="A52" s="228" t="s">
        <v>73</v>
      </c>
      <c r="B52" s="222"/>
      <c r="C52" s="223"/>
      <c r="D52" s="223"/>
      <c r="E52" s="224"/>
      <c r="F52" s="521"/>
      <c r="G52" s="221"/>
    </row>
    <row r="53" spans="1:7" ht="27.95" customHeight="1">
      <c r="A53" s="228" t="s">
        <v>74</v>
      </c>
      <c r="B53" s="222"/>
      <c r="C53" s="223"/>
      <c r="D53" s="223"/>
      <c r="E53" s="224"/>
      <c r="F53" s="521"/>
      <c r="G53" s="221"/>
    </row>
    <row r="54" spans="1:7" ht="27.95" customHeight="1">
      <c r="A54" s="228" t="s">
        <v>105</v>
      </c>
      <c r="B54" s="222"/>
      <c r="C54" s="223"/>
      <c r="D54" s="223"/>
      <c r="E54" s="224"/>
      <c r="F54" s="521"/>
      <c r="G54" s="221"/>
    </row>
    <row r="55" spans="1:7" ht="27.95" customHeight="1">
      <c r="A55" s="228" t="s">
        <v>84</v>
      </c>
      <c r="B55" s="222"/>
      <c r="C55" s="223"/>
      <c r="D55" s="223"/>
      <c r="E55" s="224"/>
      <c r="F55" s="521"/>
      <c r="G55" s="221"/>
    </row>
    <row r="56" spans="1:7" ht="27.95" customHeight="1">
      <c r="A56" s="263"/>
      <c r="B56" s="222"/>
      <c r="C56" s="223"/>
      <c r="D56" s="223"/>
      <c r="E56" s="224"/>
      <c r="F56" s="227"/>
      <c r="G56" s="221"/>
    </row>
    <row r="57" spans="1:7" ht="27.95" customHeight="1">
      <c r="A57" s="264" t="s">
        <v>84</v>
      </c>
      <c r="B57" s="541"/>
      <c r="C57" s="518"/>
      <c r="D57" s="518"/>
      <c r="E57" s="520"/>
      <c r="F57" s="521"/>
      <c r="G57" s="221"/>
    </row>
    <row r="58" spans="1:7" ht="27.95" customHeight="1">
      <c r="A58" s="265" t="s">
        <v>141</v>
      </c>
      <c r="B58" s="222"/>
      <c r="C58" s="223"/>
      <c r="D58" s="223"/>
      <c r="E58" s="330"/>
      <c r="F58" s="521"/>
      <c r="G58" s="221"/>
    </row>
    <row r="59" spans="1:7" ht="27.95" customHeight="1">
      <c r="A59" s="265" t="s">
        <v>142</v>
      </c>
      <c r="B59" s="222"/>
      <c r="C59" s="223"/>
      <c r="D59" s="223"/>
      <c r="E59" s="330"/>
      <c r="F59" s="521"/>
      <c r="G59" s="221"/>
    </row>
    <row r="60" spans="1:7" ht="27.95" customHeight="1">
      <c r="A60" s="228"/>
      <c r="B60" s="222"/>
      <c r="C60" s="223"/>
      <c r="D60" s="223"/>
      <c r="E60" s="330"/>
      <c r="F60" s="227"/>
      <c r="G60" s="221"/>
    </row>
    <row r="61" spans="1:7" ht="27.95" customHeight="1">
      <c r="A61" s="228"/>
      <c r="B61" s="222"/>
      <c r="C61" s="223"/>
      <c r="D61" s="223"/>
      <c r="E61" s="330"/>
      <c r="F61" s="227"/>
      <c r="G61" s="221"/>
    </row>
    <row r="62" spans="1:7" ht="27.95" customHeight="1">
      <c r="A62" s="228"/>
      <c r="B62" s="222"/>
      <c r="C62" s="223"/>
      <c r="D62" s="223"/>
      <c r="E62" s="330"/>
      <c r="F62" s="227"/>
      <c r="G62" s="221"/>
    </row>
    <row r="63" spans="1:7" ht="27.95" customHeight="1" thickBot="1">
      <c r="A63" s="266" t="s">
        <v>162</v>
      </c>
      <c r="B63" s="542"/>
      <c r="C63" s="524"/>
      <c r="D63" s="524"/>
      <c r="E63" s="525"/>
      <c r="F63" s="557"/>
      <c r="G63" s="261"/>
    </row>
  </sheetData>
  <sheetProtection sheet="1" objects="1" scenarios="1"/>
  <mergeCells count="10">
    <mergeCell ref="A49:A50"/>
    <mergeCell ref="B49:E49"/>
    <mergeCell ref="F49:F50"/>
    <mergeCell ref="G49:G50"/>
    <mergeCell ref="B7:C7"/>
    <mergeCell ref="E7:F7"/>
    <mergeCell ref="A10:A11"/>
    <mergeCell ref="B10:E10"/>
    <mergeCell ref="F10:F11"/>
    <mergeCell ref="G10:G11"/>
  </mergeCells>
  <phoneticPr fontId="4"/>
  <dataValidations count="1">
    <dataValidation imeMode="on" allowBlank="1" showInputMessage="1" showErrorMessage="1" sqref="B11:E11" xr:uid="{81AA0771-4095-4D89-9F24-13467425B525}"/>
  </dataValidations>
  <pageMargins left="0.70866141732283472" right="0.70866141732283472" top="0.15748031496062992" bottom="0.15748031496062992" header="0.31496062992125984" footer="0.31496062992125984"/>
  <pageSetup paperSize="9" scale="54" orientation="portrait" cellComments="asDisplayed" r:id="rId1"/>
  <headerFooter>
    <oddFooter>&amp;L&amp;F&amp;R&amp;P / &amp;N</oddFooter>
  </headerFooter>
  <rowBreaks count="1" manualBreakCount="1">
    <brk id="46" max="6" man="1"/>
  </rowBreaks>
  <colBreaks count="3" manualBreakCount="3">
    <brk id="9" min="1" max="75" man="1"/>
    <brk id="10" min="1" max="71" man="1"/>
    <brk id="11" min="1" max="71"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A107"/>
  <sheetViews>
    <sheetView tabSelected="1" view="pageBreakPreview" zoomScaleNormal="100" zoomScaleSheetLayoutView="100" workbookViewId="0">
      <selection activeCell="B1" sqref="B1"/>
    </sheetView>
  </sheetViews>
  <sheetFormatPr defaultColWidth="9" defaultRowHeight="15" customHeight="1"/>
  <cols>
    <col min="1" max="1" width="1.625" style="1" customWidth="1"/>
    <col min="2" max="9" width="8.875" style="1" customWidth="1"/>
    <col min="10" max="10" width="6.125" style="1" customWidth="1"/>
    <col min="11" max="11" width="4" style="1" customWidth="1"/>
    <col min="12" max="12" width="4.25" style="1" customWidth="1"/>
    <col min="13" max="13" width="1.5" style="1" customWidth="1"/>
    <col min="14" max="14" width="1.875" style="5" customWidth="1"/>
    <col min="15" max="15" width="1.5" style="5" customWidth="1"/>
    <col min="16" max="16" width="15.125" style="5" customWidth="1"/>
    <col min="17" max="18" width="13.125" style="5" customWidth="1"/>
    <col min="19" max="20" width="8.625" style="5" customWidth="1"/>
    <col min="21" max="21" width="15.625" style="5" customWidth="1"/>
    <col min="22" max="22" width="9.875" style="5" customWidth="1"/>
    <col min="23" max="23" width="2.875" style="5" customWidth="1"/>
    <col min="24" max="26" width="1.625" style="5" customWidth="1"/>
    <col min="27" max="27" width="15.625" style="5" customWidth="1"/>
    <col min="28" max="29" width="13.125" style="5" customWidth="1"/>
    <col min="30" max="31" width="8.625" style="5" customWidth="1"/>
    <col min="32" max="32" width="27.25" style="5" customWidth="1"/>
    <col min="33" max="33" width="2.375" style="5" customWidth="1"/>
    <col min="34" max="35" width="1.625" style="5" customWidth="1"/>
    <col min="36" max="36" width="12.75" style="5" customWidth="1"/>
    <col min="37" max="37" width="10.75" style="5" customWidth="1"/>
    <col min="38" max="38" width="4.75" style="5" customWidth="1"/>
    <col min="39" max="40" width="8.75" style="5" customWidth="1"/>
    <col min="41" max="41" width="12.75" style="5" customWidth="1"/>
    <col min="42" max="42" width="11.5" style="5" customWidth="1"/>
    <col min="43" max="43" width="9.75" style="5" customWidth="1"/>
    <col min="44" max="44" width="12.5" style="5" customWidth="1"/>
    <col min="45" max="45" width="1.5" style="5" customWidth="1"/>
    <col min="46" max="46" width="1.625" style="5" customWidth="1"/>
    <col min="47" max="47" width="18.125" style="5" customWidth="1"/>
    <col min="48" max="48" width="11.25" style="5" customWidth="1"/>
    <col min="49" max="49" width="13.625" style="5" customWidth="1"/>
    <col min="50" max="50" width="9.125" style="5" customWidth="1"/>
    <col min="51" max="51" width="14.875" style="5" customWidth="1"/>
    <col min="52" max="52" width="9.625" style="5" customWidth="1"/>
    <col min="53" max="53" width="10.625" style="5" customWidth="1"/>
    <col min="54" max="54" width="1.875" style="5" customWidth="1"/>
    <col min="55" max="16384" width="9" style="5"/>
  </cols>
  <sheetData>
    <row r="1" spans="1:53" ht="15.95" customHeight="1">
      <c r="A1" s="1" t="s">
        <v>298</v>
      </c>
      <c r="G1" s="79"/>
      <c r="H1" s="79"/>
      <c r="I1" s="34" t="s">
        <v>285</v>
      </c>
      <c r="J1" s="616">
        <v>12345678</v>
      </c>
      <c r="K1" s="616"/>
      <c r="L1" s="616"/>
      <c r="M1" s="2"/>
      <c r="N1" s="3"/>
      <c r="O1" s="634" t="s">
        <v>41</v>
      </c>
      <c r="P1" s="634"/>
      <c r="Q1" s="634"/>
      <c r="R1" s="4"/>
      <c r="S1" s="4"/>
      <c r="T1" s="4"/>
      <c r="U1" s="559"/>
      <c r="W1" s="569" t="str">
        <f>$I$1&amp;$J$1</f>
        <v>e-Rad課題ID(半角英数字)12345678</v>
      </c>
      <c r="X1" s="4"/>
      <c r="AE1" s="559"/>
      <c r="AF1" s="569" t="str">
        <f>$I$1&amp;$J$1</f>
        <v>e-Rad課題ID(半角英数字)12345678</v>
      </c>
      <c r="AG1" s="560"/>
      <c r="AI1" s="654" t="s">
        <v>45</v>
      </c>
      <c r="AJ1" s="654"/>
      <c r="AR1" s="569" t="str">
        <f>$I$1&amp;$J$1</f>
        <v>e-Rad課題ID(半角英数字)12345678</v>
      </c>
      <c r="AT1" s="1" t="s">
        <v>46</v>
      </c>
      <c r="BA1" s="569" t="str">
        <f>$I$1&amp;$J$1</f>
        <v>e-Rad課題ID(半角英数字)12345678</v>
      </c>
    </row>
    <row r="2" spans="1:53" ht="15.95" customHeight="1">
      <c r="F2" s="2"/>
      <c r="G2" s="179"/>
      <c r="H2" s="179"/>
      <c r="I2" s="179"/>
      <c r="J2" s="179"/>
      <c r="K2" s="179"/>
      <c r="L2" s="180" t="s">
        <v>163</v>
      </c>
      <c r="M2" s="6"/>
      <c r="N2" s="7"/>
      <c r="O2" s="634" t="s">
        <v>133</v>
      </c>
      <c r="P2" s="635"/>
      <c r="Q2" s="635"/>
      <c r="R2" s="8"/>
      <c r="S2" s="8"/>
      <c r="T2" s="8"/>
      <c r="U2" s="8"/>
      <c r="V2" s="8"/>
      <c r="W2" s="8"/>
      <c r="X2" s="8"/>
      <c r="Z2" s="654" t="s">
        <v>135</v>
      </c>
      <c r="AA2" s="654"/>
      <c r="AI2" s="708" t="s">
        <v>42</v>
      </c>
      <c r="AJ2" s="708"/>
      <c r="AT2" s="654" t="s">
        <v>32</v>
      </c>
      <c r="AU2" s="654"/>
    </row>
    <row r="3" spans="1:53" ht="15.95" customHeight="1">
      <c r="I3" s="697" t="s">
        <v>286</v>
      </c>
      <c r="J3" s="698"/>
      <c r="K3" s="698"/>
      <c r="P3" s="1" t="s">
        <v>30</v>
      </c>
      <c r="Q3" s="1"/>
      <c r="R3" s="1"/>
      <c r="S3" s="1"/>
      <c r="T3" s="1"/>
      <c r="U3" s="1"/>
      <c r="V3" s="1"/>
      <c r="W3" s="1"/>
      <c r="X3" s="1"/>
      <c r="Y3" s="1"/>
      <c r="AA3" s="1" t="s">
        <v>30</v>
      </c>
      <c r="AJ3" s="145"/>
      <c r="AK3" s="145"/>
      <c r="AL3" s="145"/>
      <c r="AM3" s="706" t="s">
        <v>0</v>
      </c>
      <c r="AN3" s="707"/>
      <c r="AO3" s="690" t="s">
        <v>164</v>
      </c>
      <c r="AP3" s="690" t="s">
        <v>165</v>
      </c>
      <c r="AQ3" s="692" t="s">
        <v>166</v>
      </c>
      <c r="AR3" s="22"/>
      <c r="AU3" s="657" t="s">
        <v>21</v>
      </c>
      <c r="AV3" s="672"/>
      <c r="AW3" s="619" t="s">
        <v>23</v>
      </c>
      <c r="AX3" s="680" t="s">
        <v>24</v>
      </c>
      <c r="AY3" s="663" t="s">
        <v>25</v>
      </c>
      <c r="AZ3" s="661" t="s">
        <v>26</v>
      </c>
      <c r="BA3" s="619" t="s">
        <v>27</v>
      </c>
    </row>
    <row r="4" spans="1:53" ht="15.95" customHeight="1">
      <c r="P4" s="12"/>
      <c r="Q4" s="12"/>
      <c r="R4" s="12"/>
      <c r="S4" s="636" t="s">
        <v>55</v>
      </c>
      <c r="T4" s="637"/>
      <c r="U4" s="13"/>
      <c r="V4" s="14"/>
      <c r="W4" s="15"/>
      <c r="AA4" s="12"/>
      <c r="AB4" s="12"/>
      <c r="AC4" s="12"/>
      <c r="AD4" s="636" t="s">
        <v>12</v>
      </c>
      <c r="AE4" s="687"/>
      <c r="AF4" s="12"/>
      <c r="AG4" s="16"/>
      <c r="AJ4" s="146" t="s">
        <v>167</v>
      </c>
      <c r="AK4" s="146" t="s">
        <v>168</v>
      </c>
      <c r="AL4" s="146" t="s">
        <v>3</v>
      </c>
      <c r="AM4" s="147" t="s">
        <v>169</v>
      </c>
      <c r="AN4" s="148" t="s">
        <v>170</v>
      </c>
      <c r="AO4" s="691"/>
      <c r="AP4" s="691"/>
      <c r="AQ4" s="693"/>
      <c r="AR4" s="310" t="s">
        <v>171</v>
      </c>
      <c r="AU4" s="694"/>
      <c r="AV4" s="673"/>
      <c r="AW4" s="670"/>
      <c r="AX4" s="681"/>
      <c r="AY4" s="683"/>
      <c r="AZ4" s="685"/>
      <c r="BA4" s="670"/>
    </row>
    <row r="5" spans="1:53" ht="15.95" customHeight="1">
      <c r="F5" s="17" t="s">
        <v>56</v>
      </c>
      <c r="P5" s="18" t="s">
        <v>57</v>
      </c>
      <c r="Q5" s="18" t="s">
        <v>58</v>
      </c>
      <c r="R5" s="18" t="s">
        <v>59</v>
      </c>
      <c r="S5" s="12" t="s">
        <v>1</v>
      </c>
      <c r="T5" s="13" t="s">
        <v>2</v>
      </c>
      <c r="U5" s="659" t="s">
        <v>9</v>
      </c>
      <c r="V5" s="709"/>
      <c r="W5" s="676"/>
      <c r="AA5" s="18" t="s">
        <v>6</v>
      </c>
      <c r="AB5" s="18" t="s">
        <v>19</v>
      </c>
      <c r="AC5" s="18" t="s">
        <v>20</v>
      </c>
      <c r="AD5" s="12" t="s">
        <v>1</v>
      </c>
      <c r="AE5" s="12" t="s">
        <v>2</v>
      </c>
      <c r="AF5" s="18" t="s">
        <v>9</v>
      </c>
      <c r="AG5" s="16"/>
      <c r="AH5" s="11"/>
      <c r="AJ5" s="19"/>
      <c r="AK5" s="20"/>
      <c r="AL5" s="16"/>
      <c r="AM5" s="314" t="s">
        <v>4</v>
      </c>
      <c r="AN5" s="314" t="s">
        <v>4</v>
      </c>
      <c r="AO5" s="149"/>
      <c r="AP5" s="150"/>
      <c r="AQ5" s="150"/>
      <c r="AR5" s="21"/>
      <c r="AU5" s="695"/>
      <c r="AV5" s="619" t="s">
        <v>22</v>
      </c>
      <c r="AW5" s="670"/>
      <c r="AX5" s="681"/>
      <c r="AY5" s="683"/>
      <c r="AZ5" s="685"/>
      <c r="BA5" s="670"/>
    </row>
    <row r="6" spans="1:53" ht="15.95" customHeight="1">
      <c r="P6" s="22"/>
      <c r="Q6" s="23" t="s">
        <v>4</v>
      </c>
      <c r="R6" s="23" t="s">
        <v>4</v>
      </c>
      <c r="S6" s="23" t="s">
        <v>4</v>
      </c>
      <c r="T6" s="24" t="s">
        <v>4</v>
      </c>
      <c r="U6" s="24"/>
      <c r="V6" s="25"/>
      <c r="W6" s="26"/>
      <c r="Y6" s="11"/>
      <c r="AA6" s="22"/>
      <c r="AB6" s="23" t="s">
        <v>4</v>
      </c>
      <c r="AC6" s="23" t="s">
        <v>4</v>
      </c>
      <c r="AD6" s="23" t="s">
        <v>4</v>
      </c>
      <c r="AE6" s="23" t="s">
        <v>4</v>
      </c>
      <c r="AF6" s="27"/>
      <c r="AG6" s="10"/>
      <c r="AJ6" s="19"/>
      <c r="AK6" s="20"/>
      <c r="AL6" s="16"/>
      <c r="AM6" s="297"/>
      <c r="AN6" s="297"/>
      <c r="AO6" s="149"/>
      <c r="AP6" s="150"/>
      <c r="AQ6" s="150"/>
      <c r="AR6" s="21"/>
      <c r="AU6" s="696"/>
      <c r="AV6" s="621"/>
      <c r="AW6" s="671"/>
      <c r="AX6" s="682"/>
      <c r="AY6" s="684"/>
      <c r="AZ6" s="686"/>
      <c r="BA6" s="671"/>
    </row>
    <row r="7" spans="1:53" ht="15.95" customHeight="1">
      <c r="P7" s="28" t="s">
        <v>132</v>
      </c>
      <c r="Q7" s="106">
        <f>'別添1 委託費集計表'!N44</f>
        <v>0</v>
      </c>
      <c r="R7" s="106">
        <f>'別添1 委託費集計表'!N64</f>
        <v>0</v>
      </c>
      <c r="S7" s="151">
        <f>IF(R7-Q7=0,0,IF(R7-Q7&lt;0,(R7-Q7)*-1,0))</f>
        <v>0</v>
      </c>
      <c r="T7" s="152">
        <f>IF(R7-Q7=0,0,IF(R7-Q7&gt;0,(R7-Q7),0))</f>
        <v>0</v>
      </c>
      <c r="U7" s="30"/>
      <c r="V7" s="9"/>
      <c r="W7" s="21"/>
      <c r="AA7" s="31" t="s">
        <v>49</v>
      </c>
      <c r="AB7" s="108">
        <f>'別添2 自己資金集計表'!F40</f>
        <v>0</v>
      </c>
      <c r="AC7" s="108">
        <f>'別添2 自己資金集計表'!F62</f>
        <v>0</v>
      </c>
      <c r="AD7" s="177">
        <f>IF(AC7-AB7=0,0,IF(AC7-AB7&lt;0,(AC7-AB7)*-1,0))</f>
        <v>0</v>
      </c>
      <c r="AE7" s="177">
        <f>IF(AC7-AB7=0,0,IF(AC7-AB7&gt;0,(AC7-AB7),0))</f>
        <v>0</v>
      </c>
      <c r="AF7" s="21"/>
      <c r="AG7" s="10"/>
      <c r="AJ7" s="19"/>
      <c r="AK7" s="20"/>
      <c r="AL7" s="16"/>
      <c r="AM7" s="297"/>
      <c r="AN7" s="297"/>
      <c r="AO7" s="149"/>
      <c r="AP7" s="150"/>
      <c r="AQ7" s="150"/>
      <c r="AR7" s="21"/>
      <c r="AU7" s="33"/>
      <c r="AV7" s="33"/>
      <c r="AW7" s="22"/>
      <c r="AX7" s="199" t="s">
        <v>4</v>
      </c>
      <c r="AY7" s="33"/>
      <c r="AZ7" s="22"/>
      <c r="BA7" s="22"/>
    </row>
    <row r="8" spans="1:53" ht="15.95" customHeight="1">
      <c r="I8" s="699" t="s">
        <v>219</v>
      </c>
      <c r="J8" s="699"/>
      <c r="K8" s="699"/>
      <c r="L8" s="34"/>
      <c r="M8" s="34"/>
      <c r="N8" s="11"/>
      <c r="O8" s="11"/>
      <c r="P8" s="35"/>
      <c r="Q8" s="181"/>
      <c r="R8" s="181"/>
      <c r="S8" s="153"/>
      <c r="T8" s="154"/>
      <c r="U8" s="36"/>
      <c r="V8" s="37"/>
      <c r="W8" s="21"/>
      <c r="X8" s="11"/>
      <c r="AA8" s="31"/>
      <c r="AB8" s="32"/>
      <c r="AC8" s="32"/>
      <c r="AD8" s="187"/>
      <c r="AE8" s="187"/>
      <c r="AF8" s="21"/>
      <c r="AG8" s="10"/>
      <c r="AJ8" s="19"/>
      <c r="AK8" s="20"/>
      <c r="AL8" s="16"/>
      <c r="AM8" s="297"/>
      <c r="AN8" s="297"/>
      <c r="AO8" s="149"/>
      <c r="AP8" s="150"/>
      <c r="AQ8" s="150"/>
      <c r="AR8" s="21"/>
      <c r="AU8" s="19"/>
      <c r="AV8" s="19"/>
      <c r="AW8" s="20"/>
      <c r="AX8" s="504"/>
      <c r="AY8" s="19"/>
      <c r="AZ8" s="20"/>
      <c r="BA8" s="20"/>
    </row>
    <row r="9" spans="1:53" ht="15.95" customHeight="1">
      <c r="P9" s="28" t="s">
        <v>93</v>
      </c>
      <c r="Q9" s="106">
        <f>'別添1 委託費集計表'!N42</f>
        <v>0</v>
      </c>
      <c r="R9" s="194">
        <v>0</v>
      </c>
      <c r="S9" s="151">
        <f>IF(R9-Q9=0,0,IF(R9-Q9&lt;0,(R9-Q9)*-1,0))</f>
        <v>0</v>
      </c>
      <c r="T9" s="152">
        <f>IF(R9-Q9=0,0,IF(R9-Q9&gt;0,(R9-Q9),0))</f>
        <v>0</v>
      </c>
      <c r="U9" s="30"/>
      <c r="V9" s="9"/>
      <c r="W9" s="21"/>
      <c r="AA9" s="19"/>
      <c r="AB9" s="29"/>
      <c r="AC9" s="39"/>
      <c r="AD9" s="178"/>
      <c r="AE9" s="178"/>
      <c r="AF9" s="21"/>
      <c r="AG9" s="10"/>
      <c r="AJ9" s="19"/>
      <c r="AK9" s="20"/>
      <c r="AL9" s="16"/>
      <c r="AM9" s="297"/>
      <c r="AN9" s="297"/>
      <c r="AO9" s="149"/>
      <c r="AP9" s="150"/>
      <c r="AQ9" s="150"/>
      <c r="AR9" s="21"/>
      <c r="AU9" s="19"/>
      <c r="AV9" s="19"/>
      <c r="AW9" s="20"/>
      <c r="AX9" s="504"/>
      <c r="AY9" s="19"/>
      <c r="AZ9" s="20"/>
      <c r="BA9" s="20"/>
    </row>
    <row r="10" spans="1:53" ht="15.95" customHeight="1">
      <c r="B10" s="1" t="s">
        <v>29</v>
      </c>
      <c r="P10" s="40"/>
      <c r="Q10" s="41"/>
      <c r="R10" s="42"/>
      <c r="S10" s="155"/>
      <c r="T10" s="156"/>
      <c r="U10" s="43"/>
      <c r="V10" s="44"/>
      <c r="W10" s="45"/>
      <c r="AA10" s="33"/>
      <c r="AB10" s="46"/>
      <c r="AC10" s="47"/>
      <c r="AD10" s="157"/>
      <c r="AE10" s="157"/>
      <c r="AF10" s="26"/>
      <c r="AG10" s="10"/>
      <c r="AJ10" s="19"/>
      <c r="AK10" s="20"/>
      <c r="AL10" s="16"/>
      <c r="AM10" s="297"/>
      <c r="AN10" s="297"/>
      <c r="AO10" s="149"/>
      <c r="AP10" s="150"/>
      <c r="AQ10" s="150"/>
      <c r="AR10" s="21"/>
      <c r="AU10" s="19"/>
      <c r="AV10" s="19"/>
      <c r="AW10" s="20"/>
      <c r="AX10" s="504"/>
      <c r="AY10" s="19"/>
      <c r="AZ10" s="20"/>
      <c r="BA10" s="20"/>
    </row>
    <row r="11" spans="1:53" ht="15.95" customHeight="1">
      <c r="B11" s="1" t="s">
        <v>60</v>
      </c>
      <c r="P11" s="33"/>
      <c r="Q11" s="46"/>
      <c r="R11" s="47"/>
      <c r="S11" s="157"/>
      <c r="T11" s="158"/>
      <c r="U11" s="48"/>
      <c r="V11" s="49"/>
      <c r="W11" s="26"/>
      <c r="AA11" s="50" t="s">
        <v>10</v>
      </c>
      <c r="AB11" s="109">
        <f>SUM(AB7:AB8)</f>
        <v>0</v>
      </c>
      <c r="AC11" s="109">
        <f>SUM(AC7:AC8)</f>
        <v>0</v>
      </c>
      <c r="AD11" s="166">
        <f>SUM(AD7)</f>
        <v>0</v>
      </c>
      <c r="AE11" s="166">
        <f>SUM(AE7)</f>
        <v>0</v>
      </c>
      <c r="AF11" s="45"/>
      <c r="AG11" s="10"/>
      <c r="AJ11" s="19"/>
      <c r="AK11" s="20"/>
      <c r="AL11" s="16"/>
      <c r="AM11" s="297"/>
      <c r="AN11" s="297"/>
      <c r="AO11" s="149"/>
      <c r="AP11" s="150"/>
      <c r="AQ11" s="150"/>
      <c r="AR11" s="21"/>
      <c r="AU11" s="19"/>
      <c r="AV11" s="19"/>
      <c r="AW11" s="20"/>
      <c r="AX11" s="504"/>
      <c r="AY11" s="19"/>
      <c r="AZ11" s="20"/>
      <c r="BA11" s="20"/>
    </row>
    <row r="12" spans="1:53" ht="15.95" customHeight="1">
      <c r="P12" s="50" t="s">
        <v>10</v>
      </c>
      <c r="Q12" s="109">
        <f>'別添1 委託費集計表'!N40</f>
        <v>0</v>
      </c>
      <c r="R12" s="109">
        <f>SUM(R7:R10)</f>
        <v>0</v>
      </c>
      <c r="S12" s="159">
        <f>IF(Q12&gt;R12,Q12-R12,0)</f>
        <v>0</v>
      </c>
      <c r="T12" s="185">
        <f>IF(R12&gt;Q12,R12-Q12,0)</f>
        <v>0</v>
      </c>
      <c r="U12" s="43"/>
      <c r="V12" s="44"/>
      <c r="W12" s="45"/>
      <c r="AB12" s="51"/>
      <c r="AC12" s="51"/>
      <c r="AD12" s="51"/>
      <c r="AE12" s="51"/>
      <c r="AJ12" s="19"/>
      <c r="AK12" s="20"/>
      <c r="AL12" s="16"/>
      <c r="AM12" s="297"/>
      <c r="AN12" s="297"/>
      <c r="AO12" s="149"/>
      <c r="AP12" s="150"/>
      <c r="AQ12" s="150"/>
      <c r="AR12" s="21"/>
      <c r="AU12" s="19"/>
      <c r="AV12" s="19"/>
      <c r="AW12" s="20"/>
      <c r="AX12" s="504"/>
      <c r="AY12" s="19"/>
      <c r="AZ12" s="20"/>
      <c r="BA12" s="20"/>
    </row>
    <row r="13" spans="1:53" ht="15.95" customHeight="1">
      <c r="Z13" s="1"/>
      <c r="AA13" s="52" t="s">
        <v>31</v>
      </c>
      <c r="AB13" s="51"/>
      <c r="AC13" s="51"/>
      <c r="AD13" s="51"/>
      <c r="AE13" s="51"/>
      <c r="AJ13" s="19"/>
      <c r="AK13" s="20"/>
      <c r="AL13" s="16"/>
      <c r="AM13" s="297"/>
      <c r="AN13" s="297"/>
      <c r="AO13" s="149"/>
      <c r="AP13" s="150"/>
      <c r="AQ13" s="150"/>
      <c r="AR13" s="21"/>
      <c r="AU13" s="19"/>
      <c r="AV13" s="19"/>
      <c r="AW13" s="20"/>
      <c r="AX13" s="504"/>
      <c r="AY13" s="19"/>
      <c r="AZ13" s="20"/>
      <c r="BA13" s="20"/>
    </row>
    <row r="14" spans="1:53" ht="15.95" customHeight="1">
      <c r="F14" s="630" t="s">
        <v>290</v>
      </c>
      <c r="G14" s="630"/>
      <c r="H14" s="630"/>
      <c r="I14" s="630"/>
      <c r="J14" s="630"/>
      <c r="K14" s="630"/>
      <c r="L14" s="630"/>
      <c r="P14" s="52" t="s">
        <v>31</v>
      </c>
      <c r="Q14" s="52"/>
      <c r="AA14" s="12"/>
      <c r="AB14" s="53"/>
      <c r="AC14" s="53"/>
      <c r="AD14" s="678" t="s">
        <v>5</v>
      </c>
      <c r="AE14" s="679"/>
      <c r="AF14" s="12"/>
      <c r="AG14" s="16"/>
      <c r="AJ14" s="19"/>
      <c r="AK14" s="20"/>
      <c r="AL14" s="16"/>
      <c r="AM14" s="297"/>
      <c r="AN14" s="297"/>
      <c r="AO14" s="149"/>
      <c r="AP14" s="150"/>
      <c r="AQ14" s="150"/>
      <c r="AR14" s="21"/>
      <c r="AU14" s="19"/>
      <c r="AV14" s="19"/>
      <c r="AW14" s="20"/>
      <c r="AX14" s="504"/>
      <c r="AY14" s="19"/>
      <c r="AZ14" s="20"/>
      <c r="BA14" s="20"/>
    </row>
    <row r="15" spans="1:53" ht="15.95" customHeight="1">
      <c r="F15" s="630"/>
      <c r="G15" s="630"/>
      <c r="H15" s="630"/>
      <c r="I15" s="630"/>
      <c r="J15" s="630"/>
      <c r="K15" s="630"/>
      <c r="L15" s="630"/>
      <c r="P15" s="12"/>
      <c r="Q15" s="53"/>
      <c r="R15" s="53"/>
      <c r="S15" s="678" t="s">
        <v>5</v>
      </c>
      <c r="T15" s="679"/>
      <c r="U15" s="54"/>
      <c r="V15" s="55"/>
      <c r="W15" s="15"/>
      <c r="AA15" s="18" t="s">
        <v>6</v>
      </c>
      <c r="AB15" s="56" t="s">
        <v>7</v>
      </c>
      <c r="AC15" s="56" t="s">
        <v>8</v>
      </c>
      <c r="AD15" s="53" t="s">
        <v>1</v>
      </c>
      <c r="AE15" s="53" t="s">
        <v>2</v>
      </c>
      <c r="AF15" s="18" t="s">
        <v>9</v>
      </c>
      <c r="AG15" s="16"/>
      <c r="AJ15" s="19"/>
      <c r="AK15" s="20"/>
      <c r="AL15" s="16"/>
      <c r="AM15" s="297"/>
      <c r="AN15" s="297"/>
      <c r="AO15" s="149"/>
      <c r="AP15" s="150"/>
      <c r="AQ15" s="150"/>
      <c r="AR15" s="21"/>
      <c r="AU15" s="19"/>
      <c r="AV15" s="19"/>
      <c r="AW15" s="20"/>
      <c r="AX15" s="504"/>
      <c r="AY15" s="19"/>
      <c r="AZ15" s="20"/>
      <c r="BA15" s="20"/>
    </row>
    <row r="16" spans="1:53" ht="15.95" customHeight="1">
      <c r="F16" s="630" t="s">
        <v>217</v>
      </c>
      <c r="G16" s="630"/>
      <c r="H16" s="630"/>
      <c r="I16" s="630"/>
      <c r="J16" s="630"/>
      <c r="K16" s="630"/>
      <c r="L16" s="630"/>
      <c r="P16" s="18" t="s">
        <v>57</v>
      </c>
      <c r="Q16" s="56" t="s">
        <v>61</v>
      </c>
      <c r="R16" s="56" t="s">
        <v>62</v>
      </c>
      <c r="S16" s="53" t="s">
        <v>1</v>
      </c>
      <c r="T16" s="54" t="s">
        <v>2</v>
      </c>
      <c r="U16" s="659" t="s">
        <v>9</v>
      </c>
      <c r="V16" s="709"/>
      <c r="W16" s="676"/>
      <c r="AA16" s="33"/>
      <c r="AB16" s="23" t="s">
        <v>91</v>
      </c>
      <c r="AC16" s="23" t="s">
        <v>4</v>
      </c>
      <c r="AD16" s="23" t="s">
        <v>4</v>
      </c>
      <c r="AE16" s="23" t="s">
        <v>4</v>
      </c>
      <c r="AF16" s="27"/>
      <c r="AG16" s="10"/>
      <c r="AJ16" s="19"/>
      <c r="AK16" s="20"/>
      <c r="AL16" s="16"/>
      <c r="AM16" s="297"/>
      <c r="AN16" s="297"/>
      <c r="AO16" s="149"/>
      <c r="AP16" s="150"/>
      <c r="AQ16" s="150"/>
      <c r="AR16" s="21"/>
      <c r="AU16" s="19"/>
      <c r="AV16" s="19"/>
      <c r="AW16" s="20"/>
      <c r="AX16" s="504"/>
      <c r="AY16" s="19"/>
      <c r="AZ16" s="20"/>
      <c r="BA16" s="20"/>
    </row>
    <row r="17" spans="2:53" ht="15.95" customHeight="1">
      <c r="E17" s="134"/>
      <c r="F17" s="630"/>
      <c r="G17" s="630"/>
      <c r="H17" s="630"/>
      <c r="I17" s="630"/>
      <c r="J17" s="630"/>
      <c r="K17" s="630"/>
      <c r="L17" s="630"/>
      <c r="P17" s="57"/>
      <c r="Q17" s="58" t="s">
        <v>4</v>
      </c>
      <c r="R17" s="58" t="s">
        <v>4</v>
      </c>
      <c r="S17" s="58" t="s">
        <v>4</v>
      </c>
      <c r="T17" s="59" t="s">
        <v>4</v>
      </c>
      <c r="U17" s="59"/>
      <c r="V17" s="60"/>
      <c r="W17" s="26"/>
      <c r="AA17" s="61" t="s">
        <v>78</v>
      </c>
      <c r="AB17" s="110">
        <f>'別添2 自己資金集計表'!F11</f>
        <v>0</v>
      </c>
      <c r="AC17" s="110">
        <f>'別添2 自己資金集計表'!F50</f>
        <v>0</v>
      </c>
      <c r="AD17" s="168">
        <f>IF(AC17-AB17=0,0,IF(AC17-AB17&lt;0,(AC17-AB17)*-1,0))</f>
        <v>0</v>
      </c>
      <c r="AE17" s="168">
        <f>IF(AC17-AB17=0,0,IF(AC17-AB17&gt;0,(AC17-AB17),0))</f>
        <v>0</v>
      </c>
      <c r="AF17" s="63"/>
      <c r="AG17" s="10"/>
      <c r="AJ17" s="19"/>
      <c r="AK17" s="20"/>
      <c r="AL17" s="16"/>
      <c r="AM17" s="297"/>
      <c r="AN17" s="297"/>
      <c r="AO17" s="149"/>
      <c r="AP17" s="19"/>
      <c r="AQ17" s="20"/>
      <c r="AR17" s="20"/>
      <c r="AU17" s="19"/>
      <c r="AV17" s="19"/>
      <c r="AW17" s="20"/>
      <c r="AX17" s="504"/>
      <c r="AY17" s="19"/>
      <c r="AZ17" s="20"/>
      <c r="BA17" s="20"/>
    </row>
    <row r="18" spans="2:53" ht="15.95" customHeight="1">
      <c r="F18" s="629" t="s">
        <v>218</v>
      </c>
      <c r="G18" s="630"/>
      <c r="H18" s="630"/>
      <c r="I18" s="630"/>
      <c r="J18" s="630"/>
      <c r="K18" s="630"/>
      <c r="L18" s="630"/>
      <c r="N18" s="52"/>
      <c r="O18" s="52"/>
      <c r="P18" s="64" t="s">
        <v>78</v>
      </c>
      <c r="Q18" s="111">
        <f>'別添1 委託費集計表'!N12</f>
        <v>0</v>
      </c>
      <c r="R18" s="111">
        <f>'別添1 委託費集計表'!N54</f>
        <v>0</v>
      </c>
      <c r="S18" s="160">
        <f>IF(Q18&gt;R18,Q18-R18,0)</f>
        <v>0</v>
      </c>
      <c r="T18" s="161">
        <f>IF(R18&gt;Q18,R18-Q18,0)</f>
        <v>0</v>
      </c>
      <c r="U18" s="36"/>
      <c r="V18" s="37"/>
      <c r="W18" s="21"/>
      <c r="X18" s="52"/>
      <c r="AA18" s="65"/>
      <c r="AB18" s="62"/>
      <c r="AC18" s="62"/>
      <c r="AD18" s="169"/>
      <c r="AE18" s="170"/>
      <c r="AF18" s="63"/>
      <c r="AG18" s="10"/>
      <c r="AJ18" s="27"/>
      <c r="AK18" s="27"/>
      <c r="AL18" s="27"/>
      <c r="AM18" s="295"/>
      <c r="AN18" s="295"/>
      <c r="AO18" s="27"/>
      <c r="AP18" s="27"/>
      <c r="AQ18" s="27"/>
      <c r="AR18" s="27"/>
      <c r="AU18" s="27"/>
      <c r="AV18" s="27"/>
      <c r="AW18" s="27"/>
      <c r="AX18" s="295"/>
      <c r="AY18" s="27"/>
      <c r="AZ18" s="27"/>
      <c r="BA18" s="27"/>
    </row>
    <row r="19" spans="2:53" ht="15.95" customHeight="1">
      <c r="F19" s="630"/>
      <c r="G19" s="630"/>
      <c r="H19" s="630"/>
      <c r="I19" s="630"/>
      <c r="J19" s="630"/>
      <c r="K19" s="630"/>
      <c r="L19" s="630"/>
      <c r="N19" s="52"/>
      <c r="O19" s="52"/>
      <c r="P19" s="35"/>
      <c r="Q19" s="181"/>
      <c r="R19" s="181"/>
      <c r="S19" s="160"/>
      <c r="T19" s="161"/>
      <c r="U19" s="36"/>
      <c r="V19" s="37"/>
      <c r="W19" s="21"/>
      <c r="X19" s="52"/>
      <c r="AA19" s="65" t="s">
        <v>87</v>
      </c>
      <c r="AB19" s="110">
        <f>'別添2 自己資金集計表'!F13</f>
        <v>0</v>
      </c>
      <c r="AC19" s="110">
        <f>'別添2 自己資金集計表'!F51</f>
        <v>0</v>
      </c>
      <c r="AD19" s="168">
        <f>IF(AC19-AB19=0,0,IF(AC19-AB19&lt;0,(AC19-AB19)*-1,0))</f>
        <v>0</v>
      </c>
      <c r="AE19" s="168">
        <f>IF(AC19-AB19=0,0,IF(AC19-AB19&gt;0,(AC19-AB19),0))</f>
        <v>0</v>
      </c>
      <c r="AF19" s="63"/>
      <c r="AG19" s="10"/>
      <c r="AJ19" s="67" t="s">
        <v>15</v>
      </c>
      <c r="AK19" s="68"/>
      <c r="AL19" s="68"/>
      <c r="AM19" s="69"/>
      <c r="AN19" s="296">
        <f>SUM(AN6:AN17)</f>
        <v>0</v>
      </c>
      <c r="AO19" s="68"/>
      <c r="AP19" s="69"/>
      <c r="AQ19" s="70"/>
      <c r="AR19" s="68"/>
      <c r="AU19" s="67" t="s">
        <v>15</v>
      </c>
      <c r="AV19" s="67"/>
      <c r="AW19" s="68"/>
      <c r="AX19" s="69"/>
      <c r="AY19" s="69"/>
      <c r="AZ19" s="70"/>
      <c r="BA19" s="68"/>
    </row>
    <row r="20" spans="2:53" ht="15.95" customHeight="1">
      <c r="F20" s="630" t="s">
        <v>291</v>
      </c>
      <c r="G20" s="630"/>
      <c r="H20" s="630"/>
      <c r="I20" s="630"/>
      <c r="J20" s="630"/>
      <c r="K20" s="630"/>
      <c r="L20" s="630"/>
      <c r="M20" s="66"/>
      <c r="N20" s="52"/>
      <c r="O20" s="52"/>
      <c r="P20" s="35" t="s">
        <v>79</v>
      </c>
      <c r="Q20" s="111">
        <f>'別添1 委託費集計表'!N14</f>
        <v>0</v>
      </c>
      <c r="R20" s="111">
        <f>'別添1 委託費集計表'!N55</f>
        <v>0</v>
      </c>
      <c r="S20" s="160">
        <f>IF(Q20&gt;R20,Q20-R20,0)</f>
        <v>0</v>
      </c>
      <c r="T20" s="161">
        <f>IF(R20&gt;Q20,R20-Q20,0)</f>
        <v>0</v>
      </c>
      <c r="U20" s="36"/>
      <c r="V20" s="37"/>
      <c r="W20" s="21"/>
      <c r="X20" s="52"/>
      <c r="AA20" s="65"/>
      <c r="AB20" s="62"/>
      <c r="AC20" s="62"/>
      <c r="AD20" s="169"/>
      <c r="AE20" s="169"/>
      <c r="AF20" s="63"/>
      <c r="AG20" s="10"/>
      <c r="AJ20" s="71"/>
      <c r="AK20" s="71"/>
      <c r="AL20" s="14"/>
      <c r="AM20" s="14"/>
      <c r="AN20" s="14"/>
      <c r="AO20" s="14"/>
      <c r="AP20" s="71"/>
      <c r="AQ20" s="71"/>
      <c r="AR20" s="71"/>
    </row>
    <row r="21" spans="2:53" ht="15.95" customHeight="1">
      <c r="C21" s="66"/>
      <c r="D21" s="66"/>
      <c r="E21" s="66"/>
      <c r="F21" s="630"/>
      <c r="G21" s="630"/>
      <c r="H21" s="630"/>
      <c r="I21" s="630"/>
      <c r="J21" s="630"/>
      <c r="K21" s="630"/>
      <c r="L21" s="630"/>
      <c r="M21" s="66"/>
      <c r="N21" s="52"/>
      <c r="O21" s="52"/>
      <c r="P21" s="35"/>
      <c r="Q21" s="181"/>
      <c r="R21" s="181"/>
      <c r="S21" s="160"/>
      <c r="T21" s="161"/>
      <c r="U21" s="36"/>
      <c r="V21" s="37"/>
      <c r="W21" s="21"/>
      <c r="X21" s="52"/>
      <c r="AA21" s="65" t="s">
        <v>88</v>
      </c>
      <c r="AB21" s="110">
        <f>'別添2 自己資金集計表'!F17</f>
        <v>0</v>
      </c>
      <c r="AC21" s="110">
        <f>'別添2 自己資金集計表'!F52</f>
        <v>0</v>
      </c>
      <c r="AD21" s="168">
        <f>IF(AC21-AB21=0,0,IF(AC21-AB21&lt;0,(AC21-AB21)*-1,0))</f>
        <v>0</v>
      </c>
      <c r="AE21" s="168">
        <f>IF(AC21-AB21=0,0,IF(AC21-AB21&gt;0,(AC21-AB21),0))</f>
        <v>0</v>
      </c>
      <c r="AF21" s="63"/>
      <c r="AG21" s="10"/>
      <c r="AI21" s="654" t="s">
        <v>43</v>
      </c>
      <c r="AJ21" s="654"/>
      <c r="AK21" s="72"/>
      <c r="AL21" s="16"/>
      <c r="AM21" s="16"/>
      <c r="AN21" s="16"/>
      <c r="AO21" s="16"/>
      <c r="AP21" s="72"/>
      <c r="AQ21" s="72"/>
      <c r="AR21" s="72"/>
      <c r="AT21" s="654" t="s">
        <v>33</v>
      </c>
      <c r="AU21" s="654"/>
      <c r="AV21" s="72"/>
      <c r="AW21" s="72"/>
      <c r="AX21" s="16"/>
      <c r="AY21" s="72"/>
      <c r="AZ21" s="72"/>
      <c r="BA21" s="72"/>
    </row>
    <row r="22" spans="2:53" ht="15.95" customHeight="1">
      <c r="B22" s="66"/>
      <c r="C22" s="66"/>
      <c r="D22" s="66"/>
      <c r="E22" s="66"/>
      <c r="F22" s="66"/>
      <c r="G22" s="66"/>
      <c r="H22" s="66"/>
      <c r="I22" s="66"/>
      <c r="J22" s="66"/>
      <c r="K22" s="66"/>
      <c r="L22" s="66"/>
      <c r="M22" s="66"/>
      <c r="N22" s="52"/>
      <c r="O22" s="52"/>
      <c r="P22" s="35" t="s">
        <v>80</v>
      </c>
      <c r="Q22" s="111">
        <f>'別添1 委託費集計表'!N18</f>
        <v>0</v>
      </c>
      <c r="R22" s="111">
        <f>'別添1 委託費集計表'!N56</f>
        <v>0</v>
      </c>
      <c r="S22" s="160">
        <f>IF(Q22&gt;R22,Q22-R22,0)</f>
        <v>0</v>
      </c>
      <c r="T22" s="161">
        <f>IF(R22&gt;Q22,R22-Q22,0)</f>
        <v>0</v>
      </c>
      <c r="U22" s="36"/>
      <c r="V22" s="37"/>
      <c r="W22" s="21"/>
      <c r="X22" s="52"/>
      <c r="AA22" s="73"/>
      <c r="AB22" s="74"/>
      <c r="AC22" s="74"/>
      <c r="AD22" s="170"/>
      <c r="AE22" s="170"/>
      <c r="AF22" s="63"/>
      <c r="AG22" s="10"/>
      <c r="AJ22" s="145"/>
      <c r="AK22" s="145"/>
      <c r="AL22" s="145"/>
      <c r="AM22" s="706" t="s">
        <v>0</v>
      </c>
      <c r="AN22" s="707"/>
      <c r="AO22" s="690" t="s">
        <v>164</v>
      </c>
      <c r="AP22" s="690" t="s">
        <v>165</v>
      </c>
      <c r="AQ22" s="692" t="s">
        <v>166</v>
      </c>
      <c r="AR22" s="22"/>
      <c r="AU22" s="657" t="s">
        <v>21</v>
      </c>
      <c r="AV22" s="675"/>
      <c r="AW22" s="619" t="s">
        <v>23</v>
      </c>
      <c r="AX22" s="680" t="s">
        <v>24</v>
      </c>
      <c r="AY22" s="651" t="s">
        <v>25</v>
      </c>
      <c r="AZ22" s="661" t="s">
        <v>26</v>
      </c>
      <c r="BA22" s="619" t="s">
        <v>27</v>
      </c>
    </row>
    <row r="23" spans="2:53" ht="15.95" customHeight="1">
      <c r="C23" s="136"/>
      <c r="D23" s="136"/>
      <c r="E23" s="136"/>
      <c r="F23" s="136"/>
      <c r="G23" s="136"/>
      <c r="H23" s="136"/>
      <c r="I23" s="136"/>
      <c r="J23" s="136"/>
      <c r="K23" s="136"/>
      <c r="L23" s="135"/>
      <c r="M23" s="66"/>
      <c r="N23" s="52"/>
      <c r="O23" s="52"/>
      <c r="P23" s="75"/>
      <c r="Q23" s="181"/>
      <c r="R23" s="181"/>
      <c r="S23" s="160"/>
      <c r="T23" s="161"/>
      <c r="U23" s="36"/>
      <c r="V23" s="37"/>
      <c r="W23" s="21"/>
      <c r="X23" s="52"/>
      <c r="AA23" s="76" t="s">
        <v>89</v>
      </c>
      <c r="AB23" s="112">
        <f>'別添2 自己資金集計表'!F21</f>
        <v>0</v>
      </c>
      <c r="AC23" s="112">
        <f>'別添2 自己資金集計表'!F53</f>
        <v>0</v>
      </c>
      <c r="AD23" s="168">
        <f>IF(AC23-AB23=0,0,IF(AC23-AB23&lt;0,(AC23-AB23)*-1,0))</f>
        <v>0</v>
      </c>
      <c r="AE23" s="168">
        <f>IF(AC23-AB23=0,0,IF(AC23-AB23&gt;0,(AC23-AB23),0))</f>
        <v>0</v>
      </c>
      <c r="AF23" s="63"/>
      <c r="AG23" s="10"/>
      <c r="AJ23" s="146" t="s">
        <v>167</v>
      </c>
      <c r="AK23" s="146" t="s">
        <v>168</v>
      </c>
      <c r="AL23" s="146" t="s">
        <v>3</v>
      </c>
      <c r="AM23" s="147" t="s">
        <v>169</v>
      </c>
      <c r="AN23" s="148" t="s">
        <v>170</v>
      </c>
      <c r="AO23" s="691"/>
      <c r="AP23" s="691"/>
      <c r="AQ23" s="693"/>
      <c r="AR23" s="310" t="s">
        <v>171</v>
      </c>
      <c r="AU23" s="658"/>
      <c r="AV23" s="676"/>
      <c r="AW23" s="620"/>
      <c r="AX23" s="688"/>
      <c r="AY23" s="652"/>
      <c r="AZ23" s="677"/>
      <c r="BA23" s="620"/>
    </row>
    <row r="24" spans="2:53" ht="15.95" customHeight="1">
      <c r="B24" s="631" t="s">
        <v>220</v>
      </c>
      <c r="C24" s="631"/>
      <c r="D24" s="631"/>
      <c r="E24" s="631"/>
      <c r="F24" s="631"/>
      <c r="G24" s="631"/>
      <c r="H24" s="631"/>
      <c r="I24" s="631"/>
      <c r="J24" s="631"/>
      <c r="K24" s="631"/>
      <c r="L24" s="631"/>
      <c r="M24" s="66"/>
      <c r="N24" s="52"/>
      <c r="O24" s="52"/>
      <c r="P24" s="77" t="s">
        <v>81</v>
      </c>
      <c r="Q24" s="111">
        <f>'別添1 委託費集計表'!N22</f>
        <v>0</v>
      </c>
      <c r="R24" s="111">
        <f>'別添1 委託費集計表'!N57</f>
        <v>0</v>
      </c>
      <c r="S24" s="160">
        <f t="shared" ref="S24:S29" si="0">IF(Q24&gt;R24,Q24-R24,0)</f>
        <v>0</v>
      </c>
      <c r="T24" s="161">
        <f t="shared" ref="T24:T29" si="1">IF(R24&gt;Q24,R24-Q24,0)</f>
        <v>0</v>
      </c>
      <c r="U24" s="36"/>
      <c r="V24" s="37"/>
      <c r="W24" s="21"/>
      <c r="X24" s="52"/>
      <c r="AA24" s="65"/>
      <c r="AB24" s="74"/>
      <c r="AC24" s="74"/>
      <c r="AD24" s="170"/>
      <c r="AE24" s="170"/>
      <c r="AF24" s="63"/>
      <c r="AG24" s="10"/>
      <c r="AJ24" s="19"/>
      <c r="AK24" s="20"/>
      <c r="AL24" s="16"/>
      <c r="AM24" s="315" t="s">
        <v>4</v>
      </c>
      <c r="AN24" s="315" t="s">
        <v>4</v>
      </c>
      <c r="AO24" s="149"/>
      <c r="AP24" s="150"/>
      <c r="AQ24" s="150"/>
      <c r="AR24" s="21"/>
      <c r="AU24" s="658"/>
      <c r="AV24" s="619" t="s">
        <v>22</v>
      </c>
      <c r="AW24" s="620"/>
      <c r="AX24" s="688"/>
      <c r="AY24" s="652"/>
      <c r="AZ24" s="677"/>
      <c r="BA24" s="620"/>
    </row>
    <row r="25" spans="2:53" ht="15.95" customHeight="1">
      <c r="B25" s="631"/>
      <c r="C25" s="631"/>
      <c r="D25" s="631"/>
      <c r="E25" s="631"/>
      <c r="F25" s="631"/>
      <c r="G25" s="631"/>
      <c r="H25" s="631"/>
      <c r="I25" s="631"/>
      <c r="J25" s="631"/>
      <c r="K25" s="631"/>
      <c r="L25" s="631"/>
      <c r="M25" s="66"/>
      <c r="P25" s="35"/>
      <c r="Q25" s="181"/>
      <c r="R25" s="181"/>
      <c r="S25" s="160"/>
      <c r="T25" s="161"/>
      <c r="U25" s="36"/>
      <c r="V25" s="37"/>
      <c r="W25" s="21"/>
      <c r="AA25" s="65" t="s">
        <v>90</v>
      </c>
      <c r="AB25" s="112">
        <f>'別添2 自己資金集計表'!F26</f>
        <v>0</v>
      </c>
      <c r="AC25" s="112">
        <f>'別添2 自己資金集計表'!F54</f>
        <v>0</v>
      </c>
      <c r="AD25" s="168">
        <f>IF(AC25-AB25=0,0,IF(AC25-AB25&lt;0,(AC25-AB25)*-1,0))</f>
        <v>0</v>
      </c>
      <c r="AE25" s="168">
        <f>IF(AC25-AB25=0,0,IF(AC25-AB25&gt;0,(AC25-AB25),0))</f>
        <v>0</v>
      </c>
      <c r="AF25" s="63"/>
      <c r="AG25" s="10"/>
      <c r="AJ25" s="19"/>
      <c r="AK25" s="20"/>
      <c r="AL25" s="16"/>
      <c r="AM25" s="297"/>
      <c r="AN25" s="297"/>
      <c r="AO25" s="149"/>
      <c r="AP25" s="150"/>
      <c r="AQ25" s="150"/>
      <c r="AR25" s="21"/>
      <c r="AU25" s="659"/>
      <c r="AV25" s="621"/>
      <c r="AW25" s="621"/>
      <c r="AX25" s="689"/>
      <c r="AY25" s="653"/>
      <c r="AZ25" s="662"/>
      <c r="BA25" s="621"/>
    </row>
    <row r="26" spans="2:53" ht="15.95" customHeight="1">
      <c r="B26" s="631"/>
      <c r="C26" s="631"/>
      <c r="D26" s="631"/>
      <c r="E26" s="631"/>
      <c r="F26" s="631"/>
      <c r="G26" s="631"/>
      <c r="H26" s="631"/>
      <c r="I26" s="631"/>
      <c r="J26" s="631"/>
      <c r="K26" s="631"/>
      <c r="L26" s="631"/>
      <c r="M26" s="66"/>
      <c r="P26" s="35" t="s">
        <v>82</v>
      </c>
      <c r="Q26" s="111">
        <f>'別添1 委託費集計表'!N27</f>
        <v>0</v>
      </c>
      <c r="R26" s="111">
        <f>'別添1 委託費集計表'!N58</f>
        <v>0</v>
      </c>
      <c r="S26" s="160">
        <f t="shared" si="0"/>
        <v>0</v>
      </c>
      <c r="T26" s="161">
        <f t="shared" si="1"/>
        <v>0</v>
      </c>
      <c r="U26" s="267" t="s">
        <v>101</v>
      </c>
      <c r="V26" s="273">
        <f>'別添1 委託費集計表'!N34</f>
        <v>0</v>
      </c>
      <c r="W26" s="78" t="s">
        <v>102</v>
      </c>
      <c r="AA26" s="65"/>
      <c r="AB26" s="62"/>
      <c r="AC26" s="62"/>
      <c r="AD26" s="171"/>
      <c r="AE26" s="172"/>
      <c r="AF26" s="63"/>
      <c r="AG26" s="10"/>
      <c r="AJ26" s="19"/>
      <c r="AK26" s="20"/>
      <c r="AL26" s="16"/>
      <c r="AM26" s="297"/>
      <c r="AN26" s="297"/>
      <c r="AO26" s="149"/>
      <c r="AP26" s="150"/>
      <c r="AQ26" s="150"/>
      <c r="AR26" s="21"/>
      <c r="AU26" s="33"/>
      <c r="AV26" s="33"/>
      <c r="AW26" s="22"/>
      <c r="AX26" s="199" t="s">
        <v>4</v>
      </c>
      <c r="AY26" s="33"/>
      <c r="AZ26" s="22"/>
      <c r="BA26" s="22"/>
    </row>
    <row r="27" spans="2:53" ht="15.95" customHeight="1">
      <c r="P27" s="35"/>
      <c r="Q27" s="181"/>
      <c r="R27" s="181"/>
      <c r="S27" s="160"/>
      <c r="T27" s="161"/>
      <c r="U27" s="710" t="s">
        <v>131</v>
      </c>
      <c r="V27" s="711"/>
      <c r="W27" s="712"/>
      <c r="AA27" s="61" t="s">
        <v>104</v>
      </c>
      <c r="AB27" s="112">
        <f>'別添2 自己資金集計表'!F34</f>
        <v>0</v>
      </c>
      <c r="AC27" s="112">
        <f>'別添2 自己資金集計表'!F56</f>
        <v>0</v>
      </c>
      <c r="AD27" s="168">
        <f>IF(AC27-AB27=0,0,IF(AC27-AB27&lt;0,(AC27-AB27)*-1,0))</f>
        <v>0</v>
      </c>
      <c r="AE27" s="168">
        <f>IF(AC27-AB27=0,0,IF(AC27-AB27&gt;0,(AC27-AB27),0))</f>
        <v>0</v>
      </c>
      <c r="AF27" s="63"/>
      <c r="AG27" s="10"/>
      <c r="AJ27" s="19"/>
      <c r="AK27" s="20"/>
      <c r="AL27" s="16"/>
      <c r="AM27" s="297"/>
      <c r="AN27" s="297"/>
      <c r="AO27" s="149"/>
      <c r="AP27" s="150"/>
      <c r="AQ27" s="150"/>
      <c r="AR27" s="21"/>
      <c r="AU27" s="19"/>
      <c r="AV27" s="19"/>
      <c r="AW27" s="20"/>
      <c r="AX27" s="504"/>
      <c r="AY27" s="19"/>
      <c r="AZ27" s="20"/>
      <c r="BA27" s="20"/>
    </row>
    <row r="28" spans="2:53" ht="15.95" customHeight="1">
      <c r="B28" s="80" t="s">
        <v>63</v>
      </c>
      <c r="P28" s="35"/>
      <c r="Q28" s="181"/>
      <c r="R28" s="181"/>
      <c r="S28" s="160"/>
      <c r="T28" s="161"/>
      <c r="U28" s="81"/>
      <c r="V28" s="79"/>
      <c r="W28" s="78"/>
      <c r="AA28" s="82" t="s">
        <v>85</v>
      </c>
      <c r="AB28" s="110">
        <f>'別添2 自己資金集計表'!F35</f>
        <v>0</v>
      </c>
      <c r="AC28" s="110">
        <f>'別添2 自己資金集計表'!F57</f>
        <v>0</v>
      </c>
      <c r="AD28" s="168">
        <f>IF(AC28-AB28=0,0,IF(AC28-AB28&lt;0,(AC28-AB28)*-1,0))</f>
        <v>0</v>
      </c>
      <c r="AE28" s="168">
        <f t="shared" ref="AE28:AE29" si="2">IF(AC28-AB28=0,0,IF(AC28-AB28&gt;0,(AC28-AB28),0))</f>
        <v>0</v>
      </c>
      <c r="AF28" s="63"/>
      <c r="AG28" s="83"/>
      <c r="AJ28" s="19"/>
      <c r="AK28" s="20"/>
      <c r="AL28" s="16"/>
      <c r="AM28" s="297"/>
      <c r="AN28" s="297"/>
      <c r="AO28" s="149"/>
      <c r="AP28" s="150"/>
      <c r="AQ28" s="150"/>
      <c r="AR28" s="21"/>
      <c r="AU28" s="19"/>
      <c r="AV28" s="19"/>
      <c r="AW28" s="20"/>
      <c r="AX28" s="504"/>
      <c r="AY28" s="19"/>
      <c r="AZ28" s="20"/>
      <c r="BA28" s="20"/>
    </row>
    <row r="29" spans="2:53" ht="15.95" customHeight="1">
      <c r="B29" s="84" t="s">
        <v>18</v>
      </c>
      <c r="P29" s="64" t="s">
        <v>83</v>
      </c>
      <c r="Q29" s="107">
        <f>'別添1 委託費集計表'!N36</f>
        <v>0</v>
      </c>
      <c r="R29" s="141">
        <f>'別添1 委託費集計表'!N60</f>
        <v>0</v>
      </c>
      <c r="S29" s="160">
        <f t="shared" si="0"/>
        <v>0</v>
      </c>
      <c r="T29" s="161">
        <f t="shared" si="1"/>
        <v>0</v>
      </c>
      <c r="U29" s="81" t="s">
        <v>103</v>
      </c>
      <c r="V29" s="79"/>
      <c r="W29" s="78"/>
      <c r="AA29" s="82" t="s">
        <v>86</v>
      </c>
      <c r="AB29" s="106">
        <f>'別添2 自己資金集計表'!F36</f>
        <v>0</v>
      </c>
      <c r="AC29" s="106">
        <f>'別添2 自己資金集計表'!F58</f>
        <v>0</v>
      </c>
      <c r="AD29" s="168">
        <f t="shared" ref="AD29" si="3">IF(AC29-AB29=0,0,IF(AC29-AB29&lt;0,(AC29-AB29)*-1,0))</f>
        <v>0</v>
      </c>
      <c r="AE29" s="168">
        <f t="shared" si="2"/>
        <v>0</v>
      </c>
      <c r="AF29" s="63"/>
      <c r="AG29" s="10"/>
      <c r="AJ29" s="19"/>
      <c r="AK29" s="20"/>
      <c r="AL29" s="16"/>
      <c r="AM29" s="297"/>
      <c r="AN29" s="297"/>
      <c r="AO29" s="149"/>
      <c r="AP29" s="150"/>
      <c r="AQ29" s="150"/>
      <c r="AR29" s="21"/>
      <c r="AU29" s="19"/>
      <c r="AV29" s="19"/>
      <c r="AW29" s="20"/>
      <c r="AX29" s="504"/>
      <c r="AY29" s="19"/>
      <c r="AZ29" s="20"/>
      <c r="BA29" s="20"/>
    </row>
    <row r="30" spans="2:53" ht="15.95" customHeight="1">
      <c r="B30" s="638"/>
      <c r="C30" s="638"/>
      <c r="D30" s="638"/>
      <c r="E30" s="638"/>
      <c r="F30" s="638"/>
      <c r="G30" s="638"/>
      <c r="H30" s="638"/>
      <c r="I30" s="638"/>
      <c r="J30" s="638"/>
      <c r="K30" s="638"/>
      <c r="L30" s="136"/>
      <c r="P30" s="86"/>
      <c r="Q30" s="182"/>
      <c r="R30" s="183"/>
      <c r="S30" s="160"/>
      <c r="T30" s="161"/>
      <c r="U30" s="626" t="str">
        <f>IF(OR(Q29="",Q29=0),"",IF(Q29&gt;R29,"精算額が予算額を超えています。",IF(Q29&gt;Q18*0.3,"直接経費の30％を超えています。","")))</f>
        <v/>
      </c>
      <c r="V30" s="627"/>
      <c r="W30" s="628"/>
      <c r="AA30" s="87"/>
      <c r="AB30" s="85"/>
      <c r="AC30" s="85"/>
      <c r="AD30" s="173"/>
      <c r="AE30" s="173"/>
      <c r="AF30" s="63"/>
      <c r="AG30" s="10"/>
      <c r="AJ30" s="19"/>
      <c r="AK30" s="20"/>
      <c r="AL30" s="16"/>
      <c r="AM30" s="297"/>
      <c r="AN30" s="297"/>
      <c r="AO30" s="149"/>
      <c r="AP30" s="150"/>
      <c r="AQ30" s="150"/>
      <c r="AR30" s="21"/>
      <c r="AU30" s="19"/>
      <c r="AV30" s="19"/>
      <c r="AW30" s="20"/>
      <c r="AX30" s="504"/>
      <c r="AY30" s="19"/>
      <c r="AZ30" s="20"/>
      <c r="BA30" s="20"/>
    </row>
    <row r="31" spans="2:53" ht="15.95" customHeight="1">
      <c r="B31" s="638"/>
      <c r="C31" s="638"/>
      <c r="D31" s="638"/>
      <c r="E31" s="638"/>
      <c r="F31" s="638"/>
      <c r="G31" s="638"/>
      <c r="H31" s="638"/>
      <c r="I31" s="638"/>
      <c r="J31" s="638"/>
      <c r="K31" s="638"/>
      <c r="L31" s="136"/>
      <c r="P31" s="88"/>
      <c r="Q31" s="182"/>
      <c r="R31" s="183"/>
      <c r="S31" s="160"/>
      <c r="T31" s="161"/>
      <c r="U31" s="89"/>
      <c r="V31" s="90"/>
      <c r="W31" s="91"/>
      <c r="AA31" s="68"/>
      <c r="AB31" s="68"/>
      <c r="AC31" s="68"/>
      <c r="AD31" s="174"/>
      <c r="AE31" s="174"/>
      <c r="AF31" s="68"/>
      <c r="AG31" s="10"/>
      <c r="AJ31" s="19"/>
      <c r="AK31" s="20"/>
      <c r="AL31" s="16"/>
      <c r="AM31" s="297"/>
      <c r="AN31" s="297"/>
      <c r="AO31" s="149"/>
      <c r="AP31" s="150"/>
      <c r="AQ31" s="150"/>
      <c r="AR31" s="21"/>
      <c r="AU31" s="19"/>
      <c r="AV31" s="19"/>
      <c r="AW31" s="20"/>
      <c r="AX31" s="504"/>
      <c r="AY31" s="19"/>
      <c r="AZ31" s="20"/>
      <c r="BA31" s="20"/>
    </row>
    <row r="32" spans="2:53" ht="15.95" customHeight="1">
      <c r="P32" s="188" t="str">
        <f>IF('別添1 委託費集計表'!$B$3="有",'別添1 委託費集計表'!$A$38," ")</f>
        <v xml:space="preserve"> </v>
      </c>
      <c r="Q32" s="189" t="str">
        <f>IF('別添1 委託費集計表'!$B$3="有",'別添1 委託費集計表'!N38,"")</f>
        <v/>
      </c>
      <c r="R32" s="190" t="str">
        <f>IF('別添1 委託費集計表'!$B$3="有",'別添1 委託費集計表'!N62,"")</f>
        <v/>
      </c>
      <c r="S32" s="160" t="str">
        <f>IF('別添1 委託費集計表'!$B$3="有",IF(AND(Q32&lt;&gt;"",Q32&gt;R32),Q32-R32,0),"")</f>
        <v/>
      </c>
      <c r="T32" s="161" t="str">
        <f>IF('別添1 委託費集計表'!$B$3="有",IF(R32&gt;Q32,R32-Q32,0),"")</f>
        <v/>
      </c>
      <c r="U32" s="703" t="str">
        <f>IF('別添1 委託費集計表'!$B$3="有","研究管理運営機関の直接経費15％以内","  ")</f>
        <v xml:space="preserve">  </v>
      </c>
      <c r="V32" s="704"/>
      <c r="W32" s="705"/>
      <c r="AA32" s="50" t="s">
        <v>10</v>
      </c>
      <c r="AB32" s="114">
        <f>AB17+AB27</f>
        <v>0</v>
      </c>
      <c r="AC32" s="114">
        <f>AC17+AC27</f>
        <v>0</v>
      </c>
      <c r="AD32" s="175">
        <f>IF(AC32-AB32=0,0,IF(AC32-AB32&lt;0,(AC32-AB32)*-1,0))</f>
        <v>0</v>
      </c>
      <c r="AE32" s="176">
        <f>IF(AC32-AB32=0,0,IF(AC32-AB32&gt;0,(AC32-AB32),0))</f>
        <v>0</v>
      </c>
      <c r="AF32" s="68"/>
      <c r="AG32" s="83"/>
      <c r="AJ32" s="19"/>
      <c r="AK32" s="20"/>
      <c r="AL32" s="16"/>
      <c r="AM32" s="297"/>
      <c r="AN32" s="297"/>
      <c r="AO32" s="149"/>
      <c r="AP32" s="150"/>
      <c r="AQ32" s="150"/>
      <c r="AR32" s="21"/>
      <c r="AU32" s="19"/>
      <c r="AV32" s="19"/>
      <c r="AW32" s="20"/>
      <c r="AX32" s="504"/>
      <c r="AY32" s="19"/>
      <c r="AZ32" s="20"/>
      <c r="BA32" s="20"/>
    </row>
    <row r="33" spans="2:53" ht="15.95" customHeight="1">
      <c r="B33" s="84" t="s">
        <v>64</v>
      </c>
      <c r="P33" s="93"/>
      <c r="Q33" s="182"/>
      <c r="R33" s="183"/>
      <c r="S33" s="160"/>
      <c r="T33" s="162"/>
      <c r="U33" s="626" t="str">
        <f>IF(OR(Q32="",Q32=0),"",IF(Q32&gt;R32,"精算額が予算額を超えています。",IF(COUNTIF('別添1 委託費集計表'!$B$39:$M$39,"直接経費の*")&gt;=1,"直接経費の15％を超えています。","")))</f>
        <v/>
      </c>
      <c r="V33" s="627"/>
      <c r="W33" s="628"/>
      <c r="AG33" s="10"/>
      <c r="AJ33" s="19"/>
      <c r="AK33" s="20"/>
      <c r="AL33" s="16"/>
      <c r="AM33" s="297"/>
      <c r="AN33" s="297"/>
      <c r="AO33" s="149"/>
      <c r="AP33" s="150"/>
      <c r="AQ33" s="150"/>
      <c r="AR33" s="21"/>
      <c r="AU33" s="19"/>
      <c r="AV33" s="19"/>
      <c r="AW33" s="20"/>
      <c r="AX33" s="504"/>
      <c r="AY33" s="19"/>
      <c r="AZ33" s="20"/>
      <c r="BA33" s="20"/>
    </row>
    <row r="34" spans="2:53" ht="15.95" customHeight="1">
      <c r="B34" s="558" t="s">
        <v>287</v>
      </c>
      <c r="C34" s="632" t="s">
        <v>289</v>
      </c>
      <c r="D34" s="632"/>
      <c r="P34" s="92"/>
      <c r="Q34" s="191"/>
      <c r="R34" s="191"/>
      <c r="S34" s="160"/>
      <c r="T34" s="161"/>
      <c r="U34" s="623"/>
      <c r="V34" s="624"/>
      <c r="W34" s="625"/>
      <c r="Z34" s="654" t="s">
        <v>52</v>
      </c>
      <c r="AA34" s="654"/>
      <c r="AB34" s="654"/>
      <c r="AC34" s="654"/>
      <c r="AF34" s="3"/>
      <c r="AG34" s="10"/>
      <c r="AJ34" s="19"/>
      <c r="AK34" s="20"/>
      <c r="AL34" s="16"/>
      <c r="AM34" s="297"/>
      <c r="AN34" s="297"/>
      <c r="AO34" s="149"/>
      <c r="AP34" s="150"/>
      <c r="AQ34" s="150"/>
      <c r="AR34" s="21"/>
      <c r="AU34" s="19"/>
      <c r="AV34" s="19"/>
      <c r="AW34" s="20"/>
      <c r="AX34" s="504"/>
      <c r="AY34" s="19"/>
      <c r="AZ34" s="20"/>
      <c r="BA34" s="20"/>
    </row>
    <row r="35" spans="2:53" ht="15.95" customHeight="1">
      <c r="B35" s="558" t="s">
        <v>288</v>
      </c>
      <c r="C35" s="632" t="s">
        <v>289</v>
      </c>
      <c r="D35" s="632"/>
      <c r="P35" s="57"/>
      <c r="Q35" s="184"/>
      <c r="R35" s="184"/>
      <c r="S35" s="192"/>
      <c r="T35" s="193"/>
      <c r="U35" s="95"/>
      <c r="V35" s="96"/>
      <c r="W35" s="21"/>
      <c r="AA35" s="648" t="s">
        <v>47</v>
      </c>
      <c r="AB35" s="648"/>
      <c r="AC35" s="648"/>
      <c r="AD35" s="649" t="s">
        <v>51</v>
      </c>
      <c r="AE35" s="649"/>
      <c r="AG35" s="83"/>
      <c r="AJ35" s="19"/>
      <c r="AK35" s="20"/>
      <c r="AL35" s="16"/>
      <c r="AM35" s="297"/>
      <c r="AN35" s="297"/>
      <c r="AO35" s="149"/>
      <c r="AP35" s="150"/>
      <c r="AQ35" s="150"/>
      <c r="AR35" s="21"/>
      <c r="AU35" s="19"/>
      <c r="AV35" s="19"/>
      <c r="AW35" s="20"/>
      <c r="AX35" s="504"/>
      <c r="AY35" s="19"/>
      <c r="AZ35" s="20"/>
      <c r="BA35" s="20"/>
    </row>
    <row r="36" spans="2:53" ht="15.95" customHeight="1">
      <c r="P36" s="97" t="s">
        <v>10</v>
      </c>
      <c r="Q36" s="109">
        <f>'別添1 委託費集計表'!N40</f>
        <v>0</v>
      </c>
      <c r="R36" s="109">
        <f>'別添1 委託費集計表'!N64</f>
        <v>0</v>
      </c>
      <c r="S36" s="163">
        <f>IF(Q36&gt;R36,Q36-R36,0)</f>
        <v>0</v>
      </c>
      <c r="T36" s="164">
        <f>IF(R36&gt;Q36,R36-Q36,0)</f>
        <v>0</v>
      </c>
      <c r="U36" s="98"/>
      <c r="V36" s="99"/>
      <c r="W36" s="45"/>
      <c r="AA36" s="144" t="s">
        <v>48</v>
      </c>
      <c r="AB36" s="144" t="s">
        <v>65</v>
      </c>
      <c r="AC36" s="143" t="s">
        <v>66</v>
      </c>
      <c r="AD36" s="617">
        <f>'別添1 委託費集計表'!F44</f>
        <v>0</v>
      </c>
      <c r="AE36" s="618"/>
      <c r="AG36" s="10"/>
      <c r="AJ36" s="19"/>
      <c r="AK36" s="20"/>
      <c r="AL36" s="16"/>
      <c r="AM36" s="297"/>
      <c r="AN36" s="297"/>
      <c r="AO36" s="149"/>
      <c r="AP36" s="150"/>
      <c r="AQ36" s="150"/>
      <c r="AR36" s="21"/>
      <c r="AU36" s="19"/>
      <c r="AV36" s="19"/>
      <c r="AW36" s="20"/>
      <c r="AX36" s="504"/>
      <c r="AY36" s="19"/>
      <c r="AZ36" s="20"/>
      <c r="BA36" s="20"/>
    </row>
    <row r="37" spans="2:53" ht="15.95" customHeight="1">
      <c r="B37" s="84" t="s">
        <v>225</v>
      </c>
      <c r="AA37" s="619" t="s">
        <v>49</v>
      </c>
      <c r="AB37" s="661" t="s">
        <v>67</v>
      </c>
      <c r="AC37" s="639"/>
      <c r="AD37" s="642">
        <f>'別添2 自己資金集計表'!F43</f>
        <v>0</v>
      </c>
      <c r="AE37" s="643"/>
      <c r="AF37" s="10"/>
      <c r="AG37" s="10"/>
      <c r="AJ37" s="19"/>
      <c r="AK37" s="20"/>
      <c r="AL37" s="16"/>
      <c r="AM37" s="297"/>
      <c r="AN37" s="297"/>
      <c r="AO37" s="149"/>
      <c r="AP37" s="150"/>
      <c r="AQ37" s="150"/>
      <c r="AR37" s="21"/>
      <c r="AU37" s="19"/>
      <c r="AV37" s="19"/>
      <c r="AW37" s="20"/>
      <c r="AX37" s="504"/>
      <c r="AY37" s="19"/>
      <c r="AZ37" s="20"/>
      <c r="BA37" s="20"/>
    </row>
    <row r="38" spans="2:53" ht="15.95" customHeight="1">
      <c r="B38" s="622"/>
      <c r="C38" s="622"/>
      <c r="D38" s="622"/>
      <c r="E38" s="622"/>
      <c r="F38" s="622"/>
      <c r="G38" s="622"/>
      <c r="H38" s="622"/>
      <c r="I38" s="622"/>
      <c r="J38" s="622"/>
      <c r="K38" s="622"/>
      <c r="L38" s="622"/>
      <c r="P38" s="674" t="str">
        <f>IF(Q7&gt;1,"","（注）研究管理運営業務を専門に行う研究管理運営機関を設置した場合のみ一般管理費を計上できます。")</f>
        <v>（注）研究管理運営業務を専門に行う研究管理運営機関を設置した場合のみ一般管理費を計上できます。</v>
      </c>
      <c r="Q38" s="674"/>
      <c r="R38" s="674"/>
      <c r="S38" s="674"/>
      <c r="T38" s="674"/>
      <c r="U38" s="674"/>
      <c r="V38" s="674"/>
      <c r="W38" s="674"/>
      <c r="X38" s="100"/>
      <c r="AA38" s="620"/>
      <c r="AB38" s="662"/>
      <c r="AC38" s="641"/>
      <c r="AD38" s="646"/>
      <c r="AE38" s="647"/>
      <c r="AF38" s="10"/>
      <c r="AG38" s="10"/>
      <c r="AJ38" s="27"/>
      <c r="AK38" s="27"/>
      <c r="AL38" s="27"/>
      <c r="AM38" s="295"/>
      <c r="AN38" s="295"/>
      <c r="AO38" s="27"/>
      <c r="AP38" s="27"/>
      <c r="AQ38" s="27"/>
      <c r="AR38" s="27"/>
      <c r="AU38" s="27"/>
      <c r="AV38" s="27"/>
      <c r="AW38" s="27"/>
      <c r="AX38" s="295"/>
      <c r="AY38" s="27"/>
      <c r="AZ38" s="27"/>
      <c r="BA38" s="27"/>
    </row>
    <row r="39" spans="2:53" ht="15.95" customHeight="1">
      <c r="B39" s="622"/>
      <c r="C39" s="622"/>
      <c r="D39" s="622"/>
      <c r="E39" s="622"/>
      <c r="F39" s="622"/>
      <c r="G39" s="622"/>
      <c r="H39" s="622"/>
      <c r="I39" s="622"/>
      <c r="J39" s="622"/>
      <c r="K39" s="622"/>
      <c r="L39" s="622"/>
      <c r="P39" s="674"/>
      <c r="Q39" s="674"/>
      <c r="R39" s="674"/>
      <c r="S39" s="674"/>
      <c r="T39" s="674"/>
      <c r="U39" s="674"/>
      <c r="V39" s="674"/>
      <c r="W39" s="674"/>
      <c r="X39" s="100"/>
      <c r="AA39" s="620"/>
      <c r="AB39" s="38" t="s">
        <v>65</v>
      </c>
      <c r="AC39" s="143"/>
      <c r="AD39" s="617">
        <f>AB7</f>
        <v>0</v>
      </c>
      <c r="AE39" s="618"/>
      <c r="AF39" s="10"/>
      <c r="AG39" s="10"/>
      <c r="AJ39" s="67" t="s">
        <v>15</v>
      </c>
      <c r="AK39" s="68"/>
      <c r="AL39" s="68"/>
      <c r="AM39" s="69"/>
      <c r="AN39" s="296">
        <f>SUM(AN25:AN37)</f>
        <v>0</v>
      </c>
      <c r="AO39" s="68"/>
      <c r="AP39" s="69"/>
      <c r="AQ39" s="70"/>
      <c r="AR39" s="68"/>
      <c r="AU39" s="67" t="s">
        <v>15</v>
      </c>
      <c r="AV39" s="67"/>
      <c r="AW39" s="68"/>
      <c r="AX39" s="69"/>
      <c r="AY39" s="69"/>
      <c r="AZ39" s="70"/>
      <c r="BA39" s="68"/>
    </row>
    <row r="40" spans="2:53" ht="15.95" customHeight="1">
      <c r="B40" s="622"/>
      <c r="C40" s="622"/>
      <c r="D40" s="622"/>
      <c r="E40" s="622"/>
      <c r="F40" s="622"/>
      <c r="G40" s="622"/>
      <c r="H40" s="622"/>
      <c r="I40" s="622"/>
      <c r="J40" s="622"/>
      <c r="K40" s="622"/>
      <c r="L40" s="622"/>
      <c r="AA40" s="621"/>
      <c r="AB40" s="38" t="s">
        <v>68</v>
      </c>
      <c r="AC40" s="143" t="s">
        <v>69</v>
      </c>
      <c r="AD40" s="617">
        <f>SUM(AD37:AE39)</f>
        <v>0</v>
      </c>
      <c r="AE40" s="618"/>
      <c r="AF40" s="10"/>
      <c r="AG40" s="10"/>
    </row>
    <row r="41" spans="2:53" ht="15.95" customHeight="1">
      <c r="AA41" s="663" t="s">
        <v>50</v>
      </c>
      <c r="AB41" s="664"/>
      <c r="AC41" s="639" t="s">
        <v>92</v>
      </c>
      <c r="AD41" s="642">
        <f>ROUNDUP(AD36/2,0)</f>
        <v>0</v>
      </c>
      <c r="AE41" s="643"/>
      <c r="AF41" s="10"/>
      <c r="AG41" s="10"/>
      <c r="AJ41" s="142" t="str">
        <f>IF(AND(AJ5="",AJ6="",AJ7="",AJ8=""),"（記載要領）","    ")</f>
        <v>（記載要領）</v>
      </c>
      <c r="AK41" s="133"/>
      <c r="AL41" s="133"/>
      <c r="AM41" s="133"/>
      <c r="AN41" s="133"/>
      <c r="AO41" s="133"/>
      <c r="AP41" s="133"/>
      <c r="AQ41" s="133"/>
      <c r="AR41" s="133"/>
    </row>
    <row r="42" spans="2:53" ht="15.95" customHeight="1">
      <c r="B42" s="84" t="s">
        <v>71</v>
      </c>
      <c r="AA42" s="665"/>
      <c r="AB42" s="666"/>
      <c r="AC42" s="640"/>
      <c r="AD42" s="644"/>
      <c r="AE42" s="645"/>
      <c r="AF42" s="10"/>
      <c r="AG42" s="10"/>
      <c r="AJ42" s="656" t="str">
        <f>IF(AND(AJ5="",AJ6="",AJ7="",AJ8=""),"・ 購入の場合は、備考欄に取得年月日を記載すること。","    ")</f>
        <v>・ 購入の場合は、備考欄に取得年月日を記載すること。</v>
      </c>
      <c r="AK42" s="656"/>
      <c r="AL42" s="656"/>
      <c r="AM42" s="656"/>
      <c r="AN42" s="656"/>
      <c r="AO42" s="656"/>
      <c r="AP42" s="656"/>
      <c r="AQ42" s="656"/>
      <c r="AR42" s="656"/>
      <c r="AU42" s="5" t="str">
        <f>IF(AND(AU7="",AU8="",AU9="",AU10=""),"（記載要領）","  ")</f>
        <v>（記載要領）</v>
      </c>
    </row>
    <row r="43" spans="2:53" ht="15.95" customHeight="1">
      <c r="B43" s="94" t="s">
        <v>72</v>
      </c>
      <c r="AA43" s="667"/>
      <c r="AB43" s="668"/>
      <c r="AC43" s="641"/>
      <c r="AD43" s="646"/>
      <c r="AE43" s="647"/>
      <c r="AF43" s="10"/>
      <c r="AG43" s="10"/>
      <c r="AH43" s="1"/>
      <c r="AI43" s="1"/>
      <c r="AJ43" s="633" t="str">
        <f>IF(COUNTIF(AJ6:AJ13,"")=8,AJ99,"  ")</f>
        <v>・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v>
      </c>
      <c r="AK43" s="633"/>
      <c r="AL43" s="633"/>
      <c r="AM43" s="633"/>
      <c r="AN43" s="633"/>
      <c r="AO43" s="633"/>
      <c r="AP43" s="633"/>
      <c r="AQ43" s="633"/>
      <c r="AR43" s="633"/>
      <c r="AU43" s="654" t="str">
        <f>IF(AND(AU7="",AU8="",AU9="",AU10=""),"・試作品等が複数の部分により構成される場合には、その部分を試作品等の内訳として記載すること。","")</f>
        <v>・試作品等が複数の部分により構成される場合には、その部分を試作品等の内訳として記載すること。</v>
      </c>
      <c r="AV43" s="654"/>
      <c r="AW43" s="654"/>
      <c r="AX43" s="654"/>
      <c r="AY43" s="654"/>
      <c r="AZ43" s="654"/>
    </row>
    <row r="44" spans="2:53" ht="15.95" customHeight="1">
      <c r="AA44" s="648" t="s">
        <v>44</v>
      </c>
      <c r="AB44" s="648"/>
      <c r="AC44" s="649" t="s">
        <v>70</v>
      </c>
      <c r="AD44" s="650">
        <f>AD40-AD41</f>
        <v>0</v>
      </c>
      <c r="AE44" s="650"/>
      <c r="AF44" s="669" t="str">
        <f>IF(AD41&gt;AD40,"自己資金が成立下限額以下です。不足分を自己資金に追加してください。","")</f>
        <v/>
      </c>
      <c r="AG44" s="10"/>
      <c r="AH44" s="1"/>
      <c r="AI44" s="1"/>
      <c r="AJ44" s="633"/>
      <c r="AK44" s="633"/>
      <c r="AL44" s="633"/>
      <c r="AM44" s="633"/>
      <c r="AN44" s="633"/>
      <c r="AO44" s="633"/>
      <c r="AP44" s="633"/>
      <c r="AQ44" s="633"/>
      <c r="AR44" s="633"/>
      <c r="AU44" s="654" t="str">
        <f>IF(AND(AU7="",AU8="",AU9="",AU10=""),"・「製造又は取得価格」欄は、当該試作品等の直接材料費の額を記載すること。","")</f>
        <v>・「製造又は取得価格」欄は、当該試作品等の直接材料費の額を記載すること。</v>
      </c>
      <c r="AV44" s="654"/>
      <c r="AW44" s="654"/>
      <c r="AX44" s="654"/>
      <c r="AY44" s="654"/>
      <c r="AZ44" s="654"/>
    </row>
    <row r="45" spans="2:53" ht="15.95" customHeight="1">
      <c r="AA45" s="648"/>
      <c r="AB45" s="648"/>
      <c r="AC45" s="649"/>
      <c r="AD45" s="650"/>
      <c r="AE45" s="650"/>
      <c r="AF45" s="669"/>
      <c r="AG45" s="10"/>
      <c r="AH45" s="1"/>
      <c r="AI45" s="1"/>
      <c r="AJ45" s="633"/>
      <c r="AK45" s="633"/>
      <c r="AL45" s="633"/>
      <c r="AM45" s="633"/>
      <c r="AN45" s="633"/>
      <c r="AO45" s="633"/>
      <c r="AP45" s="633"/>
      <c r="AQ45" s="633"/>
      <c r="AR45" s="633"/>
      <c r="AU45" s="654" t="str">
        <f>IF(AND(AU7="",AU8="",AU9="",AU10=""),"・「資産計上した場合の年月」欄は、各年度中に資産計上した場合に記載すること。","")</f>
        <v>・「資産計上した場合の年月」欄は、各年度中に資産計上した場合に記載すること。</v>
      </c>
      <c r="AV45" s="654"/>
      <c r="AW45" s="654"/>
      <c r="AX45" s="654"/>
      <c r="AY45" s="654"/>
      <c r="AZ45" s="654"/>
    </row>
    <row r="46" spans="2:53" ht="15.95" customHeight="1">
      <c r="AF46" s="10"/>
      <c r="AG46" s="10"/>
      <c r="AH46" s="1"/>
      <c r="AI46" s="1"/>
      <c r="AJ46" s="633"/>
      <c r="AK46" s="633"/>
      <c r="AL46" s="633"/>
      <c r="AM46" s="633"/>
      <c r="AN46" s="633"/>
      <c r="AO46" s="633"/>
      <c r="AP46" s="633"/>
      <c r="AQ46" s="633"/>
      <c r="AR46" s="633"/>
      <c r="AU46" s="660" t="str">
        <f>IF(AND(AU7="",AU8="",AU9="",AU10=""),"・「備考」欄には、委託先において、事業終了までに試作品等を完成品として資産計上する予定
   がある場合に、その旨を記載すること。","")</f>
        <v>・「備考」欄には、委託先において、事業終了までに試作品等を完成品として資産計上する予定
   がある場合に、その旨を記載すること。</v>
      </c>
      <c r="AV46" s="660"/>
      <c r="AW46" s="660"/>
      <c r="AX46" s="660"/>
      <c r="AY46" s="660"/>
      <c r="AZ46" s="660"/>
    </row>
    <row r="47" spans="2:53" ht="15.95" customHeight="1">
      <c r="B47" s="655" t="str">
        <f>IF(B30&lt;&gt;"","","※添付資料を併せて提出してください。")</f>
        <v>※添付資料を併せて提出してください。</v>
      </c>
      <c r="C47" s="655"/>
      <c r="D47" s="655"/>
      <c r="E47" s="655"/>
      <c r="F47" s="655"/>
      <c r="G47" s="655"/>
      <c r="H47" s="655"/>
      <c r="I47" s="655"/>
      <c r="J47" s="655"/>
      <c r="K47" s="655"/>
      <c r="L47" s="655"/>
      <c r="AF47" s="10"/>
      <c r="AG47" s="10"/>
      <c r="AH47" s="1"/>
      <c r="AI47" s="1"/>
      <c r="AJ47" s="633"/>
      <c r="AK47" s="633"/>
      <c r="AL47" s="633"/>
      <c r="AM47" s="633"/>
      <c r="AN47" s="633"/>
      <c r="AO47" s="633"/>
      <c r="AP47" s="633"/>
      <c r="AQ47" s="633"/>
      <c r="AR47" s="633"/>
      <c r="AU47" s="660"/>
      <c r="AV47" s="660"/>
      <c r="AW47" s="660"/>
      <c r="AX47" s="660"/>
      <c r="AY47" s="660"/>
      <c r="AZ47" s="660"/>
    </row>
    <row r="48" spans="2:53" ht="15.95" customHeight="1">
      <c r="AF48" s="3"/>
      <c r="AG48" s="101"/>
      <c r="AH48" s="1"/>
      <c r="AI48" s="1"/>
      <c r="AJ48" s="633"/>
      <c r="AK48" s="633"/>
      <c r="AL48" s="633"/>
      <c r="AM48" s="633"/>
      <c r="AN48" s="633"/>
      <c r="AO48" s="633"/>
      <c r="AP48" s="633"/>
      <c r="AQ48" s="633"/>
      <c r="AR48" s="633"/>
    </row>
    <row r="49" spans="1:46" ht="15.95" customHeight="1">
      <c r="AF49" s="10"/>
      <c r="AG49" s="10"/>
      <c r="AH49" s="1"/>
      <c r="AI49" s="1"/>
      <c r="AJ49" s="198"/>
      <c r="AK49" s="198"/>
      <c r="AL49" s="198"/>
      <c r="AM49" s="198"/>
      <c r="AN49" s="198"/>
      <c r="AO49" s="198"/>
      <c r="AP49" s="198"/>
      <c r="AQ49" s="198"/>
      <c r="AR49" s="198"/>
    </row>
    <row r="50" spans="1:46" ht="15.95" customHeight="1">
      <c r="A50" s="655"/>
      <c r="B50" s="655"/>
      <c r="C50" s="655"/>
      <c r="D50" s="655"/>
      <c r="E50" s="655"/>
      <c r="F50" s="655"/>
      <c r="G50" s="655"/>
      <c r="H50" s="655"/>
      <c r="I50" s="655"/>
      <c r="J50" s="655"/>
      <c r="K50" s="655"/>
      <c r="L50" s="103"/>
      <c r="M50" s="103"/>
      <c r="N50" s="101"/>
      <c r="O50" s="101"/>
      <c r="P50" s="101"/>
      <c r="Q50" s="101"/>
      <c r="R50" s="101"/>
      <c r="S50" s="101"/>
      <c r="T50" s="101"/>
      <c r="U50" s="101"/>
      <c r="V50" s="101"/>
      <c r="W50" s="101"/>
      <c r="X50" s="101"/>
      <c r="AB50" s="102"/>
      <c r="AC50" s="102"/>
      <c r="AD50" s="102"/>
      <c r="AE50" s="102"/>
      <c r="AH50" s="700"/>
      <c r="AI50" s="701"/>
      <c r="AJ50" s="701"/>
      <c r="AK50" s="701"/>
      <c r="AL50" s="701"/>
      <c r="AM50" s="701"/>
      <c r="AN50" s="701"/>
      <c r="AO50" s="701"/>
      <c r="AP50" s="701"/>
      <c r="AQ50" s="701"/>
      <c r="AR50" s="701"/>
      <c r="AS50" s="101"/>
      <c r="AT50" s="104"/>
    </row>
    <row r="51" spans="1:46" ht="15.95" customHeight="1">
      <c r="Y51" s="101"/>
      <c r="Z51" s="101"/>
      <c r="AH51" s="1"/>
      <c r="AI51" s="1"/>
      <c r="AJ51" s="1"/>
      <c r="AK51" s="1"/>
      <c r="AL51" s="1"/>
      <c r="AM51" s="1"/>
      <c r="AN51" s="1"/>
      <c r="AO51" s="1"/>
      <c r="AP51" s="1"/>
      <c r="AQ51" s="1"/>
      <c r="AR51" s="1"/>
    </row>
    <row r="52" spans="1:46" ht="15.95" customHeight="1">
      <c r="AF52" s="105"/>
      <c r="AG52" s="105"/>
      <c r="AH52" s="1"/>
      <c r="AI52" s="1"/>
      <c r="AJ52" s="1"/>
      <c r="AK52" s="1"/>
      <c r="AL52" s="1"/>
      <c r="AM52" s="1"/>
      <c r="AN52" s="1"/>
      <c r="AO52" s="1"/>
      <c r="AP52" s="1"/>
      <c r="AQ52" s="1"/>
      <c r="AR52" s="1"/>
    </row>
    <row r="53" spans="1:46" ht="15.95" customHeight="1">
      <c r="AA53" s="105"/>
      <c r="AB53" s="105"/>
      <c r="AC53" s="105"/>
      <c r="AD53" s="105"/>
      <c r="AE53" s="105"/>
      <c r="AH53" s="1"/>
      <c r="AI53" s="1"/>
      <c r="AJ53" s="1"/>
      <c r="AK53" s="1"/>
      <c r="AL53" s="1"/>
      <c r="AM53" s="1"/>
      <c r="AN53" s="1"/>
      <c r="AO53" s="1"/>
      <c r="AP53" s="1"/>
      <c r="AQ53" s="1"/>
      <c r="AR53" s="1"/>
    </row>
    <row r="54" spans="1:46" ht="15.95" customHeight="1">
      <c r="AH54" s="1"/>
      <c r="AI54" s="1"/>
      <c r="AJ54" s="1"/>
      <c r="AK54" s="1"/>
      <c r="AL54" s="1"/>
      <c r="AM54" s="1"/>
      <c r="AN54" s="1"/>
      <c r="AO54" s="1"/>
      <c r="AP54" s="1"/>
      <c r="AQ54" s="1"/>
      <c r="AR54" s="1"/>
    </row>
    <row r="55" spans="1:46" ht="15.95" customHeight="1">
      <c r="Z55" s="105"/>
      <c r="AH55" s="1"/>
      <c r="AI55" s="1"/>
      <c r="AJ55" s="1"/>
      <c r="AK55" s="1"/>
      <c r="AL55" s="1"/>
      <c r="AM55" s="1"/>
      <c r="AN55" s="1"/>
      <c r="AO55" s="1"/>
      <c r="AP55" s="1"/>
      <c r="AQ55" s="1"/>
      <c r="AR55" s="1"/>
    </row>
    <row r="56" spans="1:46" ht="15.95" customHeight="1">
      <c r="AH56" s="1"/>
      <c r="AI56" s="1"/>
      <c r="AJ56" s="1"/>
      <c r="AK56" s="1"/>
      <c r="AL56" s="1"/>
      <c r="AM56" s="1"/>
      <c r="AN56" s="1"/>
      <c r="AO56" s="1"/>
      <c r="AP56" s="1"/>
      <c r="AQ56" s="1"/>
      <c r="AR56" s="1"/>
    </row>
    <row r="57" spans="1:46" ht="15.95" customHeight="1">
      <c r="AH57" s="1"/>
      <c r="AI57" s="1"/>
      <c r="AJ57" s="1"/>
      <c r="AK57" s="1"/>
      <c r="AL57" s="1"/>
      <c r="AM57" s="1"/>
      <c r="AN57" s="1"/>
      <c r="AO57" s="1"/>
      <c r="AP57" s="1"/>
      <c r="AQ57" s="1"/>
      <c r="AR57" s="1"/>
    </row>
    <row r="58" spans="1:46" ht="15.95" customHeight="1">
      <c r="AH58" s="1"/>
      <c r="AI58" s="1"/>
      <c r="AJ58" s="1"/>
      <c r="AK58" s="1"/>
      <c r="AL58" s="1"/>
      <c r="AM58" s="1"/>
      <c r="AN58" s="1"/>
      <c r="AO58" s="1"/>
      <c r="AP58" s="1"/>
      <c r="AQ58" s="1"/>
      <c r="AR58" s="1"/>
    </row>
    <row r="59" spans="1:46" ht="15.95" customHeight="1">
      <c r="AH59" s="1"/>
      <c r="AI59" s="1"/>
      <c r="AJ59" s="1"/>
      <c r="AK59" s="1"/>
      <c r="AL59" s="1"/>
      <c r="AM59" s="1"/>
      <c r="AN59" s="1"/>
      <c r="AO59" s="1"/>
      <c r="AP59" s="1"/>
      <c r="AQ59" s="1"/>
      <c r="AR59" s="1"/>
    </row>
    <row r="60" spans="1:46" ht="15.95" customHeight="1">
      <c r="AH60" s="1"/>
      <c r="AI60" s="1"/>
      <c r="AJ60" s="1"/>
      <c r="AK60" s="1"/>
      <c r="AL60" s="1"/>
      <c r="AM60" s="1"/>
      <c r="AN60" s="1"/>
      <c r="AO60" s="1"/>
      <c r="AP60" s="1"/>
      <c r="AQ60" s="1"/>
      <c r="AR60" s="1"/>
    </row>
    <row r="61" spans="1:46" ht="15.95" customHeight="1">
      <c r="AH61" s="1"/>
      <c r="AI61" s="1"/>
      <c r="AJ61" s="1"/>
      <c r="AK61" s="1"/>
      <c r="AL61" s="1"/>
      <c r="AM61" s="1"/>
      <c r="AN61" s="1"/>
      <c r="AO61" s="1"/>
      <c r="AP61" s="1"/>
      <c r="AQ61" s="1"/>
      <c r="AR61" s="1"/>
    </row>
    <row r="62" spans="1:46" ht="15.95" customHeight="1">
      <c r="AH62" s="1"/>
      <c r="AI62" s="1"/>
      <c r="AJ62" s="1"/>
      <c r="AK62" s="1"/>
      <c r="AL62" s="1"/>
      <c r="AM62" s="1"/>
      <c r="AN62" s="1"/>
      <c r="AO62" s="1"/>
      <c r="AP62" s="1"/>
      <c r="AQ62" s="1"/>
      <c r="AR62" s="1"/>
    </row>
    <row r="63" spans="1:46" ht="15.95" customHeight="1">
      <c r="AH63" s="1"/>
      <c r="AI63" s="1"/>
      <c r="AJ63" s="1"/>
      <c r="AK63" s="1"/>
      <c r="AL63" s="1"/>
      <c r="AM63" s="1"/>
      <c r="AN63" s="1"/>
      <c r="AO63" s="1"/>
      <c r="AP63" s="1"/>
      <c r="AQ63" s="1"/>
      <c r="AR63" s="1"/>
    </row>
    <row r="64" spans="1:46" ht="15.95" customHeight="1">
      <c r="AH64" s="1"/>
      <c r="AI64" s="1"/>
      <c r="AJ64" s="1"/>
      <c r="AK64" s="1"/>
      <c r="AL64" s="1"/>
      <c r="AM64" s="1"/>
      <c r="AN64" s="1"/>
      <c r="AO64" s="1"/>
      <c r="AP64" s="1"/>
      <c r="AQ64" s="1"/>
      <c r="AR64" s="1"/>
    </row>
    <row r="65" spans="34:44" ht="15.95" customHeight="1">
      <c r="AH65" s="1"/>
      <c r="AI65" s="1"/>
      <c r="AJ65" s="1"/>
      <c r="AK65" s="1"/>
      <c r="AL65" s="1"/>
      <c r="AM65" s="1"/>
      <c r="AN65" s="1"/>
      <c r="AO65" s="1"/>
      <c r="AP65" s="1"/>
      <c r="AQ65" s="1"/>
      <c r="AR65" s="1"/>
    </row>
    <row r="66" spans="34:44" ht="15.95" customHeight="1">
      <c r="AH66" s="1"/>
      <c r="AI66" s="1"/>
      <c r="AJ66" s="1"/>
      <c r="AK66" s="1"/>
      <c r="AL66" s="1"/>
      <c r="AM66" s="1"/>
      <c r="AN66" s="1"/>
      <c r="AO66" s="1"/>
      <c r="AP66" s="1"/>
      <c r="AQ66" s="1"/>
      <c r="AR66" s="1"/>
    </row>
    <row r="67" spans="34:44" ht="15.95" customHeight="1">
      <c r="AH67" s="1"/>
      <c r="AI67" s="1"/>
      <c r="AJ67" s="1"/>
      <c r="AK67" s="1"/>
      <c r="AL67" s="1"/>
      <c r="AM67" s="1"/>
      <c r="AN67" s="1"/>
      <c r="AO67" s="1"/>
      <c r="AP67" s="1"/>
      <c r="AQ67" s="1"/>
      <c r="AR67" s="1"/>
    </row>
    <row r="68" spans="34:44" ht="15.95" customHeight="1">
      <c r="AH68" s="1"/>
      <c r="AI68" s="1"/>
      <c r="AJ68" s="1"/>
      <c r="AK68" s="1"/>
      <c r="AL68" s="1"/>
      <c r="AM68" s="1"/>
      <c r="AN68" s="1"/>
      <c r="AO68" s="1"/>
      <c r="AP68" s="1"/>
      <c r="AQ68" s="1"/>
      <c r="AR68" s="1"/>
    </row>
    <row r="69" spans="34:44" ht="15.95" customHeight="1">
      <c r="AH69" s="1"/>
      <c r="AI69" s="1"/>
      <c r="AJ69" s="1"/>
      <c r="AK69" s="1"/>
      <c r="AL69" s="1"/>
      <c r="AM69" s="1"/>
      <c r="AN69" s="1"/>
      <c r="AO69" s="1"/>
      <c r="AP69" s="1"/>
      <c r="AQ69" s="1"/>
      <c r="AR69" s="1"/>
    </row>
    <row r="70" spans="34:44" ht="15" customHeight="1">
      <c r="AH70" s="1"/>
      <c r="AI70" s="1"/>
      <c r="AJ70" s="1"/>
      <c r="AK70" s="1"/>
      <c r="AL70" s="1"/>
      <c r="AM70" s="1"/>
      <c r="AN70" s="1"/>
      <c r="AO70" s="1"/>
      <c r="AP70" s="1"/>
      <c r="AQ70" s="1"/>
      <c r="AR70" s="1"/>
    </row>
    <row r="71" spans="34:44" ht="15" customHeight="1">
      <c r="AH71" s="1"/>
      <c r="AI71" s="1"/>
      <c r="AJ71" s="1"/>
      <c r="AK71" s="1"/>
      <c r="AL71" s="1"/>
      <c r="AM71" s="1"/>
      <c r="AN71" s="1"/>
      <c r="AO71" s="1"/>
      <c r="AP71" s="1"/>
      <c r="AQ71" s="1"/>
      <c r="AR71" s="1"/>
    </row>
    <row r="72" spans="34:44" ht="15" customHeight="1">
      <c r="AH72" s="1"/>
      <c r="AI72" s="1"/>
      <c r="AJ72" s="1"/>
      <c r="AK72" s="1"/>
      <c r="AL72" s="1"/>
      <c r="AM72" s="1"/>
      <c r="AN72" s="1"/>
      <c r="AO72" s="1"/>
      <c r="AP72" s="1"/>
      <c r="AQ72" s="1"/>
      <c r="AR72" s="1"/>
    </row>
    <row r="73" spans="34:44" ht="15" customHeight="1">
      <c r="AH73" s="1"/>
      <c r="AI73" s="1"/>
      <c r="AJ73" s="1"/>
      <c r="AK73" s="1"/>
      <c r="AL73" s="1"/>
      <c r="AM73" s="1"/>
      <c r="AN73" s="1"/>
      <c r="AO73" s="1"/>
      <c r="AP73" s="1"/>
      <c r="AQ73" s="1"/>
      <c r="AR73" s="1"/>
    </row>
    <row r="74" spans="34:44" ht="15" customHeight="1">
      <c r="AH74" s="1"/>
      <c r="AI74" s="1"/>
      <c r="AJ74" s="1"/>
      <c r="AK74" s="1"/>
      <c r="AL74" s="1"/>
      <c r="AM74" s="1"/>
      <c r="AN74" s="1"/>
      <c r="AO74" s="1"/>
      <c r="AP74" s="1"/>
      <c r="AQ74" s="1"/>
      <c r="AR74" s="1"/>
    </row>
    <row r="75" spans="34:44" ht="15" customHeight="1">
      <c r="AH75" s="1"/>
      <c r="AI75" s="1"/>
      <c r="AJ75" s="1"/>
      <c r="AK75" s="1"/>
      <c r="AL75" s="1"/>
      <c r="AM75" s="1"/>
      <c r="AN75" s="1"/>
      <c r="AO75" s="1"/>
      <c r="AP75" s="1"/>
      <c r="AQ75" s="1"/>
      <c r="AR75" s="1"/>
    </row>
    <row r="76" spans="34:44" ht="15" customHeight="1">
      <c r="AH76" s="1"/>
      <c r="AI76" s="1"/>
      <c r="AJ76" s="1"/>
      <c r="AK76" s="1"/>
      <c r="AL76" s="1"/>
      <c r="AM76" s="1"/>
      <c r="AN76" s="1"/>
      <c r="AO76" s="1"/>
      <c r="AP76" s="1"/>
      <c r="AQ76" s="1"/>
      <c r="AR76" s="1"/>
    </row>
    <row r="77" spans="34:44" ht="15" customHeight="1">
      <c r="AH77" s="1"/>
      <c r="AI77" s="1"/>
      <c r="AJ77" s="1"/>
      <c r="AK77" s="1"/>
      <c r="AL77" s="1"/>
      <c r="AM77" s="1"/>
      <c r="AN77" s="1"/>
      <c r="AO77" s="1"/>
      <c r="AP77" s="1"/>
      <c r="AQ77" s="1"/>
      <c r="AR77" s="1"/>
    </row>
    <row r="78" spans="34:44" ht="15" customHeight="1">
      <c r="AH78" s="1"/>
      <c r="AI78" s="1"/>
      <c r="AJ78" s="1"/>
      <c r="AK78" s="1"/>
      <c r="AL78" s="1"/>
      <c r="AM78" s="1"/>
      <c r="AN78" s="1"/>
      <c r="AO78" s="1"/>
      <c r="AP78" s="1"/>
      <c r="AQ78" s="1"/>
      <c r="AR78" s="1"/>
    </row>
    <row r="79" spans="34:44" ht="15" customHeight="1">
      <c r="AH79" s="1"/>
      <c r="AI79" s="1"/>
      <c r="AJ79" s="1"/>
      <c r="AK79" s="1"/>
      <c r="AL79" s="1"/>
      <c r="AM79" s="1"/>
      <c r="AN79" s="1"/>
      <c r="AO79" s="1"/>
      <c r="AP79" s="1"/>
      <c r="AQ79" s="1"/>
      <c r="AR79" s="1"/>
    </row>
    <row r="80" spans="34:44" ht="15" customHeight="1">
      <c r="AH80" s="1"/>
      <c r="AI80" s="1"/>
      <c r="AJ80" s="1"/>
      <c r="AK80" s="1"/>
      <c r="AL80" s="1"/>
      <c r="AM80" s="1"/>
      <c r="AN80" s="1"/>
      <c r="AO80" s="1"/>
      <c r="AP80" s="1"/>
      <c r="AQ80" s="1"/>
      <c r="AR80" s="1"/>
    </row>
    <row r="81" spans="34:44" ht="15" customHeight="1">
      <c r="AH81" s="1"/>
      <c r="AI81" s="1"/>
      <c r="AJ81" s="1"/>
      <c r="AK81" s="1"/>
      <c r="AL81" s="1"/>
      <c r="AM81" s="1"/>
      <c r="AN81" s="1"/>
      <c r="AO81" s="1"/>
      <c r="AP81" s="1"/>
      <c r="AQ81" s="1"/>
      <c r="AR81" s="1"/>
    </row>
    <row r="82" spans="34:44" ht="15" customHeight="1">
      <c r="AH82" s="1"/>
      <c r="AI82" s="1"/>
      <c r="AJ82" s="1"/>
      <c r="AK82" s="1"/>
      <c r="AL82" s="1"/>
      <c r="AM82" s="1"/>
      <c r="AN82" s="1"/>
      <c r="AO82" s="1"/>
      <c r="AP82" s="1"/>
      <c r="AQ82" s="1"/>
      <c r="AR82" s="1"/>
    </row>
    <row r="83" spans="34:44" ht="15" customHeight="1">
      <c r="AH83" s="1"/>
      <c r="AI83" s="1"/>
      <c r="AJ83" s="1"/>
      <c r="AK83" s="1"/>
      <c r="AL83" s="1"/>
      <c r="AM83" s="1"/>
      <c r="AN83" s="1"/>
      <c r="AO83" s="1"/>
      <c r="AP83" s="1"/>
      <c r="AQ83" s="1"/>
      <c r="AR83" s="1"/>
    </row>
    <row r="84" spans="34:44" ht="15" customHeight="1">
      <c r="AH84" s="1"/>
      <c r="AI84" s="1"/>
      <c r="AJ84" s="1"/>
      <c r="AK84" s="1"/>
      <c r="AL84" s="1"/>
      <c r="AM84" s="1"/>
      <c r="AN84" s="1"/>
      <c r="AO84" s="1"/>
      <c r="AP84" s="1"/>
      <c r="AQ84" s="1"/>
      <c r="AR84" s="1"/>
    </row>
    <row r="85" spans="34:44" ht="15" customHeight="1">
      <c r="AH85" s="1"/>
      <c r="AI85" s="1"/>
      <c r="AJ85" s="1"/>
      <c r="AK85" s="1"/>
      <c r="AL85" s="1"/>
      <c r="AM85" s="1"/>
      <c r="AN85" s="1"/>
      <c r="AO85" s="1"/>
      <c r="AP85" s="1"/>
      <c r="AQ85" s="1"/>
      <c r="AR85" s="1"/>
    </row>
    <row r="86" spans="34:44" ht="15" customHeight="1">
      <c r="AH86" s="1"/>
      <c r="AI86" s="1"/>
      <c r="AJ86" s="1"/>
      <c r="AK86" s="1"/>
      <c r="AL86" s="1"/>
      <c r="AM86" s="1"/>
      <c r="AN86" s="1"/>
      <c r="AO86" s="1"/>
      <c r="AP86" s="1"/>
      <c r="AQ86" s="1"/>
      <c r="AR86" s="1"/>
    </row>
    <row r="87" spans="34:44" ht="15" customHeight="1">
      <c r="AH87" s="1"/>
      <c r="AI87" s="1"/>
      <c r="AJ87" s="1"/>
      <c r="AK87" s="1"/>
      <c r="AL87" s="1"/>
      <c r="AM87" s="1"/>
      <c r="AN87" s="1"/>
      <c r="AO87" s="1"/>
      <c r="AP87" s="1"/>
      <c r="AQ87" s="1"/>
      <c r="AR87" s="1"/>
    </row>
    <row r="88" spans="34:44" ht="15" customHeight="1">
      <c r="AH88" s="1"/>
      <c r="AI88" s="1"/>
      <c r="AJ88" s="1"/>
      <c r="AK88" s="1"/>
      <c r="AL88" s="1"/>
      <c r="AM88" s="1"/>
      <c r="AN88" s="1"/>
      <c r="AO88" s="1"/>
      <c r="AP88" s="1"/>
      <c r="AQ88" s="1"/>
      <c r="AR88" s="1"/>
    </row>
    <row r="89" spans="34:44" ht="15" customHeight="1">
      <c r="AH89" s="1"/>
      <c r="AI89" s="1"/>
      <c r="AJ89" s="1"/>
      <c r="AK89" s="1"/>
      <c r="AL89" s="1"/>
      <c r="AM89" s="1"/>
      <c r="AN89" s="1"/>
      <c r="AO89" s="1"/>
      <c r="AP89" s="1"/>
      <c r="AQ89" s="1"/>
      <c r="AR89" s="1"/>
    </row>
    <row r="90" spans="34:44" ht="15" customHeight="1">
      <c r="AH90" s="1"/>
      <c r="AI90" s="1"/>
      <c r="AJ90" s="1"/>
      <c r="AK90" s="1"/>
      <c r="AL90" s="1"/>
      <c r="AM90" s="1"/>
      <c r="AN90" s="1"/>
      <c r="AO90" s="1"/>
      <c r="AP90" s="1"/>
      <c r="AQ90" s="1"/>
      <c r="AR90" s="1"/>
    </row>
    <row r="91" spans="34:44" ht="15" customHeight="1">
      <c r="AH91" s="1"/>
      <c r="AI91" s="1"/>
      <c r="AJ91" s="1"/>
      <c r="AK91" s="1"/>
      <c r="AL91" s="1"/>
      <c r="AM91" s="1"/>
      <c r="AN91" s="1"/>
      <c r="AO91" s="1"/>
      <c r="AP91" s="1"/>
      <c r="AQ91" s="1"/>
      <c r="AR91" s="1"/>
    </row>
    <row r="92" spans="34:44" ht="15" customHeight="1">
      <c r="AH92" s="1"/>
      <c r="AI92" s="1"/>
      <c r="AJ92" s="1"/>
      <c r="AK92" s="1"/>
      <c r="AL92" s="1"/>
      <c r="AM92" s="1"/>
      <c r="AN92" s="1"/>
      <c r="AO92" s="1"/>
      <c r="AP92" s="1"/>
      <c r="AQ92" s="1"/>
      <c r="AR92" s="1"/>
    </row>
    <row r="93" spans="34:44" ht="15" customHeight="1">
      <c r="AH93" s="1"/>
      <c r="AI93" s="1"/>
      <c r="AJ93" s="1"/>
      <c r="AK93" s="1"/>
      <c r="AL93" s="1"/>
      <c r="AM93" s="1"/>
      <c r="AN93" s="1"/>
      <c r="AO93" s="1"/>
      <c r="AP93" s="1"/>
      <c r="AQ93" s="1"/>
      <c r="AR93" s="1"/>
    </row>
    <row r="94" spans="34:44" ht="15" customHeight="1">
      <c r="AH94" s="1"/>
      <c r="AI94" s="1"/>
      <c r="AJ94" s="1"/>
      <c r="AK94" s="1"/>
      <c r="AL94" s="1"/>
      <c r="AM94" s="1"/>
      <c r="AN94" s="1"/>
      <c r="AO94" s="1"/>
      <c r="AP94" s="1"/>
      <c r="AQ94" s="1"/>
      <c r="AR94" s="1"/>
    </row>
    <row r="95" spans="34:44" ht="15" customHeight="1">
      <c r="AH95" s="1"/>
      <c r="AI95" s="1"/>
      <c r="AJ95" s="1"/>
      <c r="AK95" s="1"/>
      <c r="AL95" s="1"/>
      <c r="AM95" s="1"/>
      <c r="AN95" s="1"/>
      <c r="AO95" s="1"/>
      <c r="AP95" s="1"/>
      <c r="AQ95" s="1"/>
      <c r="AR95" s="1"/>
    </row>
    <row r="96" spans="34:44" ht="15" customHeight="1">
      <c r="AH96" s="1"/>
      <c r="AI96" s="1"/>
      <c r="AJ96" s="1"/>
      <c r="AK96" s="1"/>
      <c r="AL96" s="1"/>
      <c r="AM96" s="1"/>
      <c r="AN96" s="1"/>
      <c r="AO96" s="1"/>
      <c r="AP96" s="1"/>
      <c r="AQ96" s="1"/>
      <c r="AR96" s="1"/>
    </row>
    <row r="97" spans="34:44" ht="15" customHeight="1">
      <c r="AH97" s="1"/>
      <c r="AI97" s="1"/>
      <c r="AJ97" s="1"/>
      <c r="AK97" s="1"/>
      <c r="AL97" s="1"/>
      <c r="AM97" s="1"/>
      <c r="AN97" s="1"/>
      <c r="AO97" s="1"/>
      <c r="AP97" s="1"/>
      <c r="AQ97" s="1"/>
      <c r="AR97" s="1"/>
    </row>
    <row r="98" spans="34:44" ht="15" customHeight="1">
      <c r="AH98" s="1"/>
      <c r="AI98" s="1"/>
      <c r="AJ98" s="1"/>
      <c r="AK98" s="1"/>
      <c r="AL98" s="1"/>
      <c r="AM98" s="1"/>
      <c r="AN98" s="1"/>
      <c r="AO98" s="1"/>
      <c r="AP98" s="1"/>
      <c r="AQ98" s="1"/>
      <c r="AR98" s="1"/>
    </row>
    <row r="99" spans="34:44" ht="15" customHeight="1">
      <c r="AH99" s="1"/>
      <c r="AI99" s="1"/>
      <c r="AJ99" s="702" t="s">
        <v>228</v>
      </c>
      <c r="AK99" s="702"/>
      <c r="AL99" s="702"/>
      <c r="AM99" s="702"/>
      <c r="AN99" s="702"/>
      <c r="AO99" s="702"/>
      <c r="AP99" s="702"/>
      <c r="AQ99" s="702"/>
      <c r="AR99" s="702"/>
    </row>
    <row r="100" spans="34:44" ht="15" customHeight="1">
      <c r="AH100" s="1"/>
      <c r="AI100" s="1"/>
      <c r="AJ100" s="702"/>
      <c r="AK100" s="702"/>
      <c r="AL100" s="702"/>
      <c r="AM100" s="702"/>
      <c r="AN100" s="702"/>
      <c r="AO100" s="702"/>
      <c r="AP100" s="702"/>
      <c r="AQ100" s="702"/>
      <c r="AR100" s="702"/>
    </row>
    <row r="101" spans="34:44" ht="15" customHeight="1">
      <c r="AH101" s="1"/>
      <c r="AI101" s="1"/>
      <c r="AJ101" s="702"/>
      <c r="AK101" s="702"/>
      <c r="AL101" s="702"/>
      <c r="AM101" s="702"/>
      <c r="AN101" s="702"/>
      <c r="AO101" s="702"/>
      <c r="AP101" s="702"/>
      <c r="AQ101" s="702"/>
      <c r="AR101" s="702"/>
    </row>
    <row r="102" spans="34:44" ht="15" customHeight="1">
      <c r="AH102" s="1"/>
      <c r="AI102" s="1"/>
      <c r="AJ102" s="702"/>
      <c r="AK102" s="702"/>
      <c r="AL102" s="702"/>
      <c r="AM102" s="702"/>
      <c r="AN102" s="702"/>
      <c r="AO102" s="702"/>
      <c r="AP102" s="702"/>
      <c r="AQ102" s="702"/>
      <c r="AR102" s="702"/>
    </row>
    <row r="103" spans="34:44" ht="15" customHeight="1">
      <c r="AH103" s="1"/>
      <c r="AI103" s="1"/>
      <c r="AJ103" s="702"/>
      <c r="AK103" s="702"/>
      <c r="AL103" s="702"/>
      <c r="AM103" s="702"/>
      <c r="AN103" s="702"/>
      <c r="AO103" s="702"/>
      <c r="AP103" s="702"/>
      <c r="AQ103" s="702"/>
      <c r="AR103" s="702"/>
    </row>
    <row r="104" spans="34:44" ht="15" customHeight="1">
      <c r="AH104" s="1"/>
      <c r="AI104" s="1"/>
      <c r="AJ104" s="702"/>
      <c r="AK104" s="702"/>
      <c r="AL104" s="702"/>
      <c r="AM104" s="702"/>
      <c r="AN104" s="702"/>
      <c r="AO104" s="702"/>
      <c r="AP104" s="702"/>
      <c r="AQ104" s="702"/>
      <c r="AR104" s="702"/>
    </row>
    <row r="105" spans="34:44" ht="15" customHeight="1">
      <c r="AH105" s="1"/>
      <c r="AI105" s="1"/>
      <c r="AJ105" s="702"/>
      <c r="AK105" s="702"/>
      <c r="AL105" s="702"/>
      <c r="AM105" s="702"/>
      <c r="AN105" s="702"/>
      <c r="AO105" s="702"/>
      <c r="AP105" s="702"/>
      <c r="AQ105" s="702"/>
      <c r="AR105" s="702"/>
    </row>
    <row r="106" spans="34:44" ht="15" customHeight="1">
      <c r="AH106" s="1"/>
      <c r="AI106" s="1"/>
      <c r="AJ106" s="1"/>
      <c r="AK106" s="1"/>
      <c r="AL106" s="1"/>
      <c r="AM106" s="1"/>
      <c r="AN106" s="1"/>
      <c r="AO106" s="1"/>
      <c r="AP106" s="1"/>
      <c r="AQ106" s="1"/>
      <c r="AR106" s="1"/>
    </row>
    <row r="107" spans="34:44" ht="15" customHeight="1">
      <c r="AH107" s="1"/>
      <c r="AI107" s="1"/>
      <c r="AJ107" s="1"/>
      <c r="AK107" s="1"/>
      <c r="AL107" s="1"/>
      <c r="AM107" s="1"/>
      <c r="AN107" s="1"/>
      <c r="AO107" s="1"/>
      <c r="AP107" s="1"/>
      <c r="AQ107" s="1"/>
      <c r="AR107" s="1"/>
    </row>
  </sheetData>
  <sheetProtection sheet="1" objects="1" scenarios="1"/>
  <dataConsolidate/>
  <mergeCells count="85">
    <mergeCell ref="AH50:AR50"/>
    <mergeCell ref="AJ99:AR105"/>
    <mergeCell ref="U32:W32"/>
    <mergeCell ref="AI1:AJ1"/>
    <mergeCell ref="AM3:AN3"/>
    <mergeCell ref="AI2:AJ2"/>
    <mergeCell ref="AI21:AJ21"/>
    <mergeCell ref="AD14:AE14"/>
    <mergeCell ref="Z34:AC34"/>
    <mergeCell ref="Z2:AA2"/>
    <mergeCell ref="AM22:AN22"/>
    <mergeCell ref="AO22:AO23"/>
    <mergeCell ref="U5:W5"/>
    <mergeCell ref="U16:W16"/>
    <mergeCell ref="U27:W27"/>
    <mergeCell ref="U30:W30"/>
    <mergeCell ref="AT21:AU21"/>
    <mergeCell ref="AP22:AP23"/>
    <mergeCell ref="AQ22:AQ23"/>
    <mergeCell ref="F20:L21"/>
    <mergeCell ref="AT2:AU2"/>
    <mergeCell ref="AU3:AU6"/>
    <mergeCell ref="AO3:AO4"/>
    <mergeCell ref="AP3:AP4"/>
    <mergeCell ref="AQ3:AQ4"/>
    <mergeCell ref="I3:K3"/>
    <mergeCell ref="I8:K8"/>
    <mergeCell ref="AF44:AF45"/>
    <mergeCell ref="BA3:BA6"/>
    <mergeCell ref="AV5:AV6"/>
    <mergeCell ref="AV3:AV4"/>
    <mergeCell ref="P38:W39"/>
    <mergeCell ref="AV22:AV23"/>
    <mergeCell ref="AZ22:AZ25"/>
    <mergeCell ref="BA22:BA25"/>
    <mergeCell ref="S15:T15"/>
    <mergeCell ref="AW3:AW6"/>
    <mergeCell ref="AX3:AX6"/>
    <mergeCell ref="AY3:AY6"/>
    <mergeCell ref="AZ3:AZ6"/>
    <mergeCell ref="AD4:AE4"/>
    <mergeCell ref="AW22:AW25"/>
    <mergeCell ref="AX22:AX25"/>
    <mergeCell ref="AY22:AY25"/>
    <mergeCell ref="AV24:AV25"/>
    <mergeCell ref="AU43:AZ43"/>
    <mergeCell ref="A50:K50"/>
    <mergeCell ref="AJ42:AR42"/>
    <mergeCell ref="AU22:AU25"/>
    <mergeCell ref="AU44:AZ44"/>
    <mergeCell ref="AU45:AZ45"/>
    <mergeCell ref="AU46:AZ47"/>
    <mergeCell ref="AB37:AB38"/>
    <mergeCell ref="AC37:AC38"/>
    <mergeCell ref="AD37:AE38"/>
    <mergeCell ref="AD39:AE39"/>
    <mergeCell ref="AD40:AE40"/>
    <mergeCell ref="AA41:AB43"/>
    <mergeCell ref="B47:L47"/>
    <mergeCell ref="AJ43:AR48"/>
    <mergeCell ref="O1:Q1"/>
    <mergeCell ref="F16:L17"/>
    <mergeCell ref="O2:Q2"/>
    <mergeCell ref="S4:T4"/>
    <mergeCell ref="F14:L15"/>
    <mergeCell ref="B30:K31"/>
    <mergeCell ref="AC41:AC43"/>
    <mergeCell ref="AD41:AE43"/>
    <mergeCell ref="AA44:AB45"/>
    <mergeCell ref="AC44:AC45"/>
    <mergeCell ref="AD44:AE45"/>
    <mergeCell ref="B39:L39"/>
    <mergeCell ref="B40:L40"/>
    <mergeCell ref="AA35:AC35"/>
    <mergeCell ref="AD35:AE35"/>
    <mergeCell ref="J1:L1"/>
    <mergeCell ref="AD36:AE36"/>
    <mergeCell ref="AA37:AA40"/>
    <mergeCell ref="B38:L38"/>
    <mergeCell ref="U34:W34"/>
    <mergeCell ref="U33:W33"/>
    <mergeCell ref="F18:L19"/>
    <mergeCell ref="B24:L26"/>
    <mergeCell ref="C34:D34"/>
    <mergeCell ref="C35:D35"/>
  </mergeCells>
  <phoneticPr fontId="4"/>
  <dataValidations count="1">
    <dataValidation imeMode="on" allowBlank="1" showInputMessage="1" showErrorMessage="1" sqref="C23:K23 B30 B24 L30:L31 B38:B40" xr:uid="{00000000-0002-0000-0000-000000000000}"/>
  </dataValidations>
  <printOptions horizontalCentered="1"/>
  <pageMargins left="0.59055118110236227" right="0.59055118110236227" top="0.98425196850393704" bottom="0.78740157480314965" header="0" footer="0"/>
  <pageSetup paperSize="9" scale="95" firstPageNumber="70" orientation="portrait" r:id="rId1"/>
  <headerFooter alignWithMargins="0"/>
  <colBreaks count="4" manualBreakCount="4">
    <brk id="13" max="1048575" man="1"/>
    <brk id="24" max="48" man="1"/>
    <brk id="33" max="48" man="1"/>
    <brk id="4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C64"/>
  <sheetViews>
    <sheetView view="pageBreakPreview" zoomScale="70" zoomScaleNormal="85" zoomScaleSheetLayoutView="70" workbookViewId="0">
      <selection activeCell="D4" sqref="D4"/>
    </sheetView>
  </sheetViews>
  <sheetFormatPr defaultColWidth="8.875" defaultRowHeight="13.5"/>
  <cols>
    <col min="1" max="1" width="39.375" style="115" customWidth="1"/>
    <col min="2" max="15" width="20.625" style="115" customWidth="1"/>
    <col min="16" max="16" width="8.875" style="115" customWidth="1"/>
    <col min="17" max="16384" width="8.875" style="115"/>
  </cols>
  <sheetData>
    <row r="1" spans="1:29" ht="20.100000000000001" customHeight="1">
      <c r="A1" s="203" t="s">
        <v>53</v>
      </c>
      <c r="I1" s="195"/>
      <c r="O1" s="579" t="str">
        <f>'経理様式2-3'!$I$1&amp;'経理様式2-3'!$J$1</f>
        <v>e-Rad課題ID(半角英数字)12345678</v>
      </c>
    </row>
    <row r="2" spans="1:29" ht="30" customHeight="1">
      <c r="A2" s="204" t="s">
        <v>189</v>
      </c>
      <c r="B2" s="116"/>
      <c r="C2" s="117"/>
      <c r="D2" s="117"/>
      <c r="E2" s="117"/>
      <c r="F2" s="117"/>
      <c r="G2" s="117"/>
      <c r="H2" s="118"/>
      <c r="I2" s="118"/>
      <c r="J2" s="118"/>
      <c r="K2" s="118"/>
      <c r="L2" s="118"/>
      <c r="M2" s="118"/>
      <c r="N2" s="118"/>
      <c r="O2" s="118"/>
    </row>
    <row r="3" spans="1:29" ht="18" customHeight="1">
      <c r="A3" s="205" t="s">
        <v>233</v>
      </c>
      <c r="B3" s="206" t="s">
        <v>240</v>
      </c>
      <c r="C3" s="117"/>
      <c r="D3" s="117"/>
      <c r="E3" s="117"/>
      <c r="F3" s="117"/>
      <c r="G3" s="117"/>
      <c r="H3" s="118"/>
      <c r="I3" s="118"/>
      <c r="J3" s="118"/>
      <c r="K3" s="118"/>
      <c r="L3" s="118"/>
      <c r="M3" s="118"/>
      <c r="N3" s="118"/>
      <c r="O3" s="118"/>
    </row>
    <row r="4" spans="1:29" ht="21.6" customHeight="1">
      <c r="A4" s="116"/>
      <c r="B4" s="116"/>
      <c r="C4" s="117"/>
      <c r="D4" s="117"/>
      <c r="E4" s="117"/>
      <c r="F4" s="117"/>
      <c r="G4" s="117"/>
      <c r="H4" s="118"/>
      <c r="I4" s="118"/>
      <c r="J4" s="118"/>
      <c r="K4" s="118"/>
      <c r="L4" s="118"/>
      <c r="M4" s="118"/>
      <c r="N4" s="118"/>
      <c r="O4" s="118"/>
    </row>
    <row r="5" spans="1:29" ht="22.15" customHeight="1">
      <c r="A5" s="274" t="s">
        <v>34</v>
      </c>
      <c r="B5" s="727" t="str">
        <f>IF('経理様式2-3'!B30="","",'経理様式2-3'!B30)</f>
        <v/>
      </c>
      <c r="C5" s="727"/>
      <c r="D5" s="727"/>
      <c r="E5" s="727"/>
      <c r="F5" s="727"/>
      <c r="G5" s="344"/>
      <c r="H5" s="344"/>
      <c r="I5" s="208"/>
      <c r="J5" s="208"/>
      <c r="K5" s="117"/>
      <c r="L5" s="117"/>
      <c r="M5" s="117"/>
      <c r="N5" s="117"/>
      <c r="O5" s="117"/>
    </row>
    <row r="6" spans="1:29" ht="22.15" customHeight="1">
      <c r="A6" s="274" t="s">
        <v>35</v>
      </c>
      <c r="B6" s="727" t="str">
        <f>IF('経理様式2-3'!F16="","",'経理様式2-3'!F16)</f>
        <v>（コンソーシアム名）</v>
      </c>
      <c r="C6" s="727"/>
      <c r="D6" s="727"/>
      <c r="E6" s="727"/>
      <c r="F6" s="727"/>
      <c r="G6" s="344"/>
      <c r="H6" s="344"/>
      <c r="I6" s="208"/>
      <c r="J6" s="208"/>
      <c r="K6" s="117"/>
      <c r="L6" s="117"/>
      <c r="M6" s="117"/>
      <c r="N6" s="117"/>
      <c r="O6" s="117"/>
    </row>
    <row r="7" spans="1:29" ht="22.15" customHeight="1">
      <c r="A7" s="316" t="s">
        <v>234</v>
      </c>
      <c r="B7" s="734" t="str">
        <f>'経理様式2-3'!C34</f>
        <v>令和　年　月　日</v>
      </c>
      <c r="C7" s="734"/>
      <c r="D7" s="209" t="s">
        <v>40</v>
      </c>
      <c r="E7" s="726" t="str">
        <f>'経理様式2-3'!C35</f>
        <v>令和　年　月　日</v>
      </c>
      <c r="F7" s="726"/>
      <c r="G7" s="719"/>
      <c r="H7" s="719"/>
      <c r="I7" s="80"/>
      <c r="J7" s="80"/>
      <c r="K7" s="80"/>
      <c r="L7" s="80"/>
      <c r="M7" s="80"/>
      <c r="N7" s="80"/>
      <c r="O7" s="80"/>
    </row>
    <row r="8" spans="1:29" ht="18.600000000000001" customHeight="1">
      <c r="A8" s="207"/>
      <c r="B8" s="209"/>
      <c r="C8" s="209"/>
      <c r="D8" s="209"/>
      <c r="E8" s="209"/>
      <c r="F8" s="209"/>
      <c r="G8" s="210"/>
      <c r="H8" s="80"/>
      <c r="I8" s="80"/>
      <c r="J8" s="80"/>
      <c r="K8" s="80"/>
      <c r="L8" s="80"/>
      <c r="M8" s="80"/>
      <c r="N8" s="80"/>
      <c r="O8" s="80"/>
    </row>
    <row r="9" spans="1:29" ht="27.95" customHeight="1" thickBot="1">
      <c r="A9" s="513" t="s">
        <v>245</v>
      </c>
      <c r="B9" s="514"/>
      <c r="C9" s="514"/>
      <c r="D9" s="514"/>
      <c r="E9" s="514"/>
      <c r="F9" s="514"/>
      <c r="G9" s="514"/>
      <c r="H9" s="514"/>
      <c r="I9" s="514"/>
      <c r="J9" s="514"/>
      <c r="K9" s="514"/>
      <c r="L9" s="514"/>
      <c r="M9" s="514"/>
      <c r="N9" s="514"/>
      <c r="O9" s="514"/>
    </row>
    <row r="10" spans="1:29" ht="31.15" customHeight="1">
      <c r="A10" s="735" t="s">
        <v>293</v>
      </c>
      <c r="B10" s="737" t="s">
        <v>109</v>
      </c>
      <c r="C10" s="738"/>
      <c r="D10" s="739"/>
      <c r="E10" s="739"/>
      <c r="F10" s="740"/>
      <c r="G10" s="720" t="s">
        <v>110</v>
      </c>
      <c r="H10" s="721"/>
      <c r="I10" s="721"/>
      <c r="J10" s="721"/>
      <c r="K10" s="721"/>
      <c r="L10" s="721"/>
      <c r="M10" s="722"/>
      <c r="N10" s="717" t="s">
        <v>153</v>
      </c>
      <c r="O10" s="718" t="s">
        <v>154</v>
      </c>
    </row>
    <row r="11" spans="1:29" ht="65.25" customHeight="1">
      <c r="A11" s="736"/>
      <c r="B11" s="345"/>
      <c r="C11" s="211"/>
      <c r="D11" s="211"/>
      <c r="E11" s="211"/>
      <c r="F11" s="212" t="s">
        <v>244</v>
      </c>
      <c r="G11" s="213"/>
      <c r="H11" s="197"/>
      <c r="I11" s="197"/>
      <c r="J11" s="214"/>
      <c r="K11" s="197"/>
      <c r="L11" s="197"/>
      <c r="M11" s="211"/>
      <c r="N11" s="717"/>
      <c r="O11" s="718"/>
    </row>
    <row r="12" spans="1:29" s="119" customFormat="1" ht="27.95" customHeight="1">
      <c r="A12" s="262" t="s">
        <v>76</v>
      </c>
      <c r="B12" s="218">
        <f>B14+B18+B22+B27</f>
        <v>0</v>
      </c>
      <c r="C12" s="216">
        <f t="shared" ref="C12:M12" si="0">C14+C18+C22+C27</f>
        <v>0</v>
      </c>
      <c r="D12" s="219">
        <f t="shared" si="0"/>
        <v>0</v>
      </c>
      <c r="E12" s="219">
        <f t="shared" si="0"/>
        <v>0</v>
      </c>
      <c r="F12" s="217">
        <f>SUM(B12:E12)</f>
        <v>0</v>
      </c>
      <c r="G12" s="218">
        <f t="shared" si="0"/>
        <v>0</v>
      </c>
      <c r="H12" s="216">
        <f t="shared" si="0"/>
        <v>0</v>
      </c>
      <c r="I12" s="216">
        <f t="shared" si="0"/>
        <v>0</v>
      </c>
      <c r="J12" s="216">
        <f t="shared" ref="J12:K12" si="1">J14+J18+J22+J27</f>
        <v>0</v>
      </c>
      <c r="K12" s="216">
        <f t="shared" si="1"/>
        <v>0</v>
      </c>
      <c r="L12" s="216">
        <f>L14+L18+L22+L27</f>
        <v>0</v>
      </c>
      <c r="M12" s="219">
        <f t="shared" si="0"/>
        <v>0</v>
      </c>
      <c r="N12" s="220">
        <f>SUM(F12:M12)</f>
        <v>0</v>
      </c>
      <c r="O12" s="221"/>
      <c r="AC12" s="140"/>
    </row>
    <row r="13" spans="1:29" s="119" customFormat="1" ht="27.95" customHeight="1">
      <c r="A13" s="347"/>
      <c r="B13" s="225"/>
      <c r="C13" s="223"/>
      <c r="D13" s="226"/>
      <c r="E13" s="226"/>
      <c r="F13" s="224"/>
      <c r="G13" s="225"/>
      <c r="H13" s="223"/>
      <c r="I13" s="223"/>
      <c r="J13" s="223"/>
      <c r="K13" s="223"/>
      <c r="L13" s="223"/>
      <c r="M13" s="226"/>
      <c r="N13" s="227"/>
      <c r="O13" s="221"/>
      <c r="AC13" s="140"/>
    </row>
    <row r="14" spans="1:29" s="120" customFormat="1" ht="27.95" customHeight="1">
      <c r="A14" s="348" t="s">
        <v>73</v>
      </c>
      <c r="B14" s="218">
        <f>SUM(B15:B16)</f>
        <v>0</v>
      </c>
      <c r="C14" s="218">
        <f>SUM(C15:C16)</f>
        <v>0</v>
      </c>
      <c r="D14" s="216">
        <f t="shared" ref="D14:E14" si="2">SUM(D15:D16)</f>
        <v>0</v>
      </c>
      <c r="E14" s="325">
        <f t="shared" si="2"/>
        <v>0</v>
      </c>
      <c r="F14" s="217">
        <f t="shared" ref="F14:F16" si="3">SUM(B14:E14)</f>
        <v>0</v>
      </c>
      <c r="G14" s="218">
        <f t="shared" ref="G14:M14" si="4">SUM(G15:G16)</f>
        <v>0</v>
      </c>
      <c r="H14" s="216">
        <f t="shared" si="4"/>
        <v>0</v>
      </c>
      <c r="I14" s="216">
        <f t="shared" si="4"/>
        <v>0</v>
      </c>
      <c r="J14" s="216">
        <f t="shared" ref="J14:L14" si="5">SUM(J15:J16)</f>
        <v>0</v>
      </c>
      <c r="K14" s="216">
        <f t="shared" si="5"/>
        <v>0</v>
      </c>
      <c r="L14" s="216">
        <f t="shared" si="5"/>
        <v>0</v>
      </c>
      <c r="M14" s="219">
        <f t="shared" si="4"/>
        <v>0</v>
      </c>
      <c r="N14" s="220">
        <f>SUM(F14:M14)</f>
        <v>0</v>
      </c>
      <c r="O14" s="221"/>
    </row>
    <row r="15" spans="1:29" s="120" customFormat="1" ht="27.95" customHeight="1">
      <c r="A15" s="228" t="s">
        <v>174</v>
      </c>
      <c r="B15" s="225"/>
      <c r="C15" s="223"/>
      <c r="D15" s="226"/>
      <c r="E15" s="226"/>
      <c r="F15" s="217">
        <f t="shared" si="3"/>
        <v>0</v>
      </c>
      <c r="G15" s="225"/>
      <c r="H15" s="223"/>
      <c r="I15" s="223"/>
      <c r="J15" s="223"/>
      <c r="K15" s="223"/>
      <c r="L15" s="223"/>
      <c r="M15" s="226"/>
      <c r="N15" s="220">
        <f>SUM(F15:M15)</f>
        <v>0</v>
      </c>
      <c r="O15" s="221"/>
    </row>
    <row r="16" spans="1:29" s="120" customFormat="1" ht="27.95" customHeight="1">
      <c r="A16" s="228" t="s">
        <v>175</v>
      </c>
      <c r="B16" s="225"/>
      <c r="C16" s="223"/>
      <c r="D16" s="226"/>
      <c r="E16" s="226"/>
      <c r="F16" s="217">
        <f t="shared" si="3"/>
        <v>0</v>
      </c>
      <c r="G16" s="225"/>
      <c r="H16" s="223"/>
      <c r="I16" s="223"/>
      <c r="J16" s="223"/>
      <c r="K16" s="223"/>
      <c r="L16" s="223"/>
      <c r="M16" s="226"/>
      <c r="N16" s="220">
        <f>SUM(F16:M16)</f>
        <v>0</v>
      </c>
      <c r="O16" s="221"/>
    </row>
    <row r="17" spans="1:15" s="120" customFormat="1" ht="27.95" customHeight="1">
      <c r="A17" s="347"/>
      <c r="B17" s="225"/>
      <c r="C17" s="223"/>
      <c r="D17" s="226"/>
      <c r="E17" s="226"/>
      <c r="F17" s="224"/>
      <c r="G17" s="225"/>
      <c r="H17" s="223"/>
      <c r="I17" s="223"/>
      <c r="J17" s="223"/>
      <c r="K17" s="223"/>
      <c r="L17" s="223"/>
      <c r="M17" s="226"/>
      <c r="N17" s="227"/>
      <c r="O17" s="221"/>
    </row>
    <row r="18" spans="1:15" s="120" customFormat="1" ht="27.95" customHeight="1">
      <c r="A18" s="348" t="s">
        <v>74</v>
      </c>
      <c r="B18" s="218">
        <f>SUM(B19:B20)</f>
        <v>0</v>
      </c>
      <c r="C18" s="216">
        <f t="shared" ref="C18:M18" si="6">SUM(C19:C20)</f>
        <v>0</v>
      </c>
      <c r="D18" s="216">
        <f t="shared" si="6"/>
        <v>0</v>
      </c>
      <c r="E18" s="216">
        <f t="shared" si="6"/>
        <v>0</v>
      </c>
      <c r="F18" s="217">
        <f t="shared" ref="F18:F20" si="7">SUM(B18:E18)</f>
        <v>0</v>
      </c>
      <c r="G18" s="218">
        <f t="shared" si="6"/>
        <v>0</v>
      </c>
      <c r="H18" s="216">
        <f t="shared" si="6"/>
        <v>0</v>
      </c>
      <c r="I18" s="216">
        <f t="shared" si="6"/>
        <v>0</v>
      </c>
      <c r="J18" s="216">
        <f t="shared" ref="J18:L18" si="8">SUM(J19:J20)</f>
        <v>0</v>
      </c>
      <c r="K18" s="216">
        <f t="shared" si="8"/>
        <v>0</v>
      </c>
      <c r="L18" s="216">
        <f t="shared" si="8"/>
        <v>0</v>
      </c>
      <c r="M18" s="219">
        <f t="shared" si="6"/>
        <v>0</v>
      </c>
      <c r="N18" s="220">
        <f>SUM(F18:M18)</f>
        <v>0</v>
      </c>
      <c r="O18" s="221"/>
    </row>
    <row r="19" spans="1:15" s="120" customFormat="1" ht="27.95" customHeight="1">
      <c r="A19" s="349" t="s">
        <v>176</v>
      </c>
      <c r="B19" s="225"/>
      <c r="C19" s="223"/>
      <c r="D19" s="226"/>
      <c r="E19" s="226"/>
      <c r="F19" s="217">
        <f t="shared" si="7"/>
        <v>0</v>
      </c>
      <c r="G19" s="225"/>
      <c r="H19" s="223"/>
      <c r="I19" s="223"/>
      <c r="J19" s="223"/>
      <c r="K19" s="223"/>
      <c r="L19" s="223"/>
      <c r="M19" s="226"/>
      <c r="N19" s="220">
        <f>SUM(F19:M19)</f>
        <v>0</v>
      </c>
      <c r="O19" s="221"/>
    </row>
    <row r="20" spans="1:15" s="120" customFormat="1" ht="27.95" customHeight="1">
      <c r="A20" s="349" t="s">
        <v>177</v>
      </c>
      <c r="B20" s="225"/>
      <c r="C20" s="223"/>
      <c r="D20" s="226"/>
      <c r="E20" s="226"/>
      <c r="F20" s="217">
        <f t="shared" si="7"/>
        <v>0</v>
      </c>
      <c r="G20" s="225"/>
      <c r="H20" s="223"/>
      <c r="I20" s="223"/>
      <c r="J20" s="223"/>
      <c r="K20" s="223"/>
      <c r="L20" s="223"/>
      <c r="M20" s="226"/>
      <c r="N20" s="220">
        <f>SUM(F20:M20)</f>
        <v>0</v>
      </c>
      <c r="O20" s="221"/>
    </row>
    <row r="21" spans="1:15" s="120" customFormat="1" ht="27.95" customHeight="1">
      <c r="A21" s="347"/>
      <c r="B21" s="225"/>
      <c r="C21" s="223"/>
      <c r="D21" s="226"/>
      <c r="E21" s="226"/>
      <c r="F21" s="224"/>
      <c r="G21" s="225"/>
      <c r="H21" s="223"/>
      <c r="I21" s="223"/>
      <c r="J21" s="223"/>
      <c r="K21" s="223"/>
      <c r="L21" s="223"/>
      <c r="M21" s="226"/>
      <c r="N21" s="227"/>
      <c r="O21" s="221"/>
    </row>
    <row r="22" spans="1:15" s="120" customFormat="1" ht="27.95" customHeight="1">
      <c r="A22" s="348" t="s">
        <v>105</v>
      </c>
      <c r="B22" s="218">
        <f>SUM(B23:B26)</f>
        <v>0</v>
      </c>
      <c r="C22" s="216">
        <f t="shared" ref="C22:M22" si="9">SUM(C23:C26)</f>
        <v>0</v>
      </c>
      <c r="D22" s="216">
        <f t="shared" si="9"/>
        <v>0</v>
      </c>
      <c r="E22" s="216">
        <f t="shared" si="9"/>
        <v>0</v>
      </c>
      <c r="F22" s="217">
        <f>SUM(B22:E22)</f>
        <v>0</v>
      </c>
      <c r="G22" s="218">
        <f t="shared" si="9"/>
        <v>0</v>
      </c>
      <c r="H22" s="216">
        <f t="shared" si="9"/>
        <v>0</v>
      </c>
      <c r="I22" s="216">
        <f t="shared" si="9"/>
        <v>0</v>
      </c>
      <c r="J22" s="216">
        <f t="shared" ref="J22:L22" si="10">SUM(J23:J26)</f>
        <v>0</v>
      </c>
      <c r="K22" s="216">
        <f t="shared" si="10"/>
        <v>0</v>
      </c>
      <c r="L22" s="216">
        <f t="shared" si="10"/>
        <v>0</v>
      </c>
      <c r="M22" s="219">
        <f t="shared" si="9"/>
        <v>0</v>
      </c>
      <c r="N22" s="220">
        <f>SUM(F22:M22)</f>
        <v>0</v>
      </c>
      <c r="O22" s="221"/>
    </row>
    <row r="23" spans="1:15" s="120" customFormat="1" ht="27.95" customHeight="1">
      <c r="A23" s="350" t="s">
        <v>183</v>
      </c>
      <c r="B23" s="225"/>
      <c r="C23" s="223"/>
      <c r="D23" s="226"/>
      <c r="E23" s="226"/>
      <c r="F23" s="217">
        <f t="shared" ref="F23:F25" si="11">SUM(B23:E23)</f>
        <v>0</v>
      </c>
      <c r="G23" s="225"/>
      <c r="H23" s="223"/>
      <c r="I23" s="223"/>
      <c r="J23" s="223"/>
      <c r="K23" s="223"/>
      <c r="L23" s="223"/>
      <c r="M23" s="226"/>
      <c r="N23" s="220">
        <f>SUM(F23:M23)</f>
        <v>0</v>
      </c>
      <c r="O23" s="221"/>
    </row>
    <row r="24" spans="1:15" s="120" customFormat="1" ht="27.95" customHeight="1">
      <c r="A24" s="228" t="s">
        <v>184</v>
      </c>
      <c r="B24" s="225"/>
      <c r="C24" s="223"/>
      <c r="D24" s="226"/>
      <c r="E24" s="226"/>
      <c r="F24" s="217">
        <f t="shared" si="11"/>
        <v>0</v>
      </c>
      <c r="G24" s="225"/>
      <c r="H24" s="223"/>
      <c r="I24" s="223"/>
      <c r="J24" s="223"/>
      <c r="K24" s="223"/>
      <c r="L24" s="223"/>
      <c r="M24" s="226"/>
      <c r="N24" s="220">
        <f>SUM(F24:M24)</f>
        <v>0</v>
      </c>
      <c r="O24" s="221"/>
    </row>
    <row r="25" spans="1:15" s="120" customFormat="1" ht="27.95" customHeight="1">
      <c r="A25" s="228" t="s">
        <v>185</v>
      </c>
      <c r="B25" s="225"/>
      <c r="C25" s="223"/>
      <c r="D25" s="226"/>
      <c r="E25" s="226"/>
      <c r="F25" s="217">
        <f t="shared" si="11"/>
        <v>0</v>
      </c>
      <c r="G25" s="225"/>
      <c r="H25" s="223"/>
      <c r="I25" s="223"/>
      <c r="J25" s="223"/>
      <c r="K25" s="223"/>
      <c r="L25" s="223"/>
      <c r="M25" s="226"/>
      <c r="N25" s="220">
        <f>SUM(F25:M25)</f>
        <v>0</v>
      </c>
      <c r="O25" s="221"/>
    </row>
    <row r="26" spans="1:15" s="120" customFormat="1" ht="27.95" customHeight="1">
      <c r="A26" s="228"/>
      <c r="B26" s="225"/>
      <c r="C26" s="223"/>
      <c r="D26" s="226"/>
      <c r="E26" s="226"/>
      <c r="F26" s="224"/>
      <c r="G26" s="225"/>
      <c r="H26" s="223"/>
      <c r="I26" s="223"/>
      <c r="J26" s="223"/>
      <c r="K26" s="223"/>
      <c r="L26" s="223"/>
      <c r="M26" s="226"/>
      <c r="N26" s="227"/>
      <c r="O26" s="221"/>
    </row>
    <row r="27" spans="1:15" s="120" customFormat="1" ht="27.95" customHeight="1">
      <c r="A27" s="348" t="s">
        <v>106</v>
      </c>
      <c r="B27" s="218">
        <f>SUM(B28:B34)</f>
        <v>0</v>
      </c>
      <c r="C27" s="216">
        <f>SUM(C28:C34)</f>
        <v>0</v>
      </c>
      <c r="D27" s="216">
        <f t="shared" ref="D27:E27" si="12">SUM(D28:D34)</f>
        <v>0</v>
      </c>
      <c r="E27" s="216">
        <f t="shared" si="12"/>
        <v>0</v>
      </c>
      <c r="F27" s="217">
        <f>SUM(B27:E27)</f>
        <v>0</v>
      </c>
      <c r="G27" s="218">
        <f t="shared" ref="G27:M27" si="13">SUM(G28:G34)</f>
        <v>0</v>
      </c>
      <c r="H27" s="216">
        <f t="shared" si="13"/>
        <v>0</v>
      </c>
      <c r="I27" s="216">
        <f t="shared" si="13"/>
        <v>0</v>
      </c>
      <c r="J27" s="216">
        <f t="shared" si="13"/>
        <v>0</v>
      </c>
      <c r="K27" s="216">
        <f t="shared" si="13"/>
        <v>0</v>
      </c>
      <c r="L27" s="216">
        <f t="shared" si="13"/>
        <v>0</v>
      </c>
      <c r="M27" s="219">
        <f t="shared" si="13"/>
        <v>0</v>
      </c>
      <c r="N27" s="220">
        <f t="shared" ref="N27:N34" si="14">SUM(F27:M27)</f>
        <v>0</v>
      </c>
      <c r="O27" s="221"/>
    </row>
    <row r="28" spans="1:15" s="120" customFormat="1" ht="27.95" customHeight="1">
      <c r="A28" s="228" t="s">
        <v>232</v>
      </c>
      <c r="B28" s="225"/>
      <c r="C28" s="223"/>
      <c r="D28" s="226"/>
      <c r="E28" s="226"/>
      <c r="F28" s="217">
        <f t="shared" ref="F28:F33" si="15">SUM(B28:E28)</f>
        <v>0</v>
      </c>
      <c r="G28" s="225"/>
      <c r="H28" s="223"/>
      <c r="I28" s="223"/>
      <c r="J28" s="223"/>
      <c r="K28" s="223"/>
      <c r="L28" s="223"/>
      <c r="M28" s="226"/>
      <c r="N28" s="220">
        <f t="shared" si="14"/>
        <v>0</v>
      </c>
      <c r="O28" s="221"/>
    </row>
    <row r="29" spans="1:15" s="120" customFormat="1" ht="27.95" customHeight="1">
      <c r="A29" s="228" t="s">
        <v>178</v>
      </c>
      <c r="B29" s="225"/>
      <c r="C29" s="223"/>
      <c r="D29" s="226"/>
      <c r="E29" s="226"/>
      <c r="F29" s="217">
        <f t="shared" si="15"/>
        <v>0</v>
      </c>
      <c r="G29" s="225"/>
      <c r="H29" s="223"/>
      <c r="I29" s="223"/>
      <c r="J29" s="223"/>
      <c r="K29" s="223"/>
      <c r="L29" s="223"/>
      <c r="M29" s="226"/>
      <c r="N29" s="220">
        <f t="shared" si="14"/>
        <v>0</v>
      </c>
      <c r="O29" s="221"/>
    </row>
    <row r="30" spans="1:15" s="120" customFormat="1" ht="27.95" customHeight="1">
      <c r="A30" s="228" t="s">
        <v>179</v>
      </c>
      <c r="B30" s="225"/>
      <c r="C30" s="223"/>
      <c r="D30" s="226"/>
      <c r="E30" s="226"/>
      <c r="F30" s="217">
        <f t="shared" si="15"/>
        <v>0</v>
      </c>
      <c r="G30" s="225"/>
      <c r="H30" s="223"/>
      <c r="I30" s="223"/>
      <c r="J30" s="223"/>
      <c r="K30" s="223"/>
      <c r="L30" s="223"/>
      <c r="M30" s="226"/>
      <c r="N30" s="220">
        <f t="shared" si="14"/>
        <v>0</v>
      </c>
      <c r="O30" s="221"/>
    </row>
    <row r="31" spans="1:15" s="120" customFormat="1" ht="27.95" customHeight="1">
      <c r="A31" s="228" t="s">
        <v>180</v>
      </c>
      <c r="B31" s="225"/>
      <c r="C31" s="223"/>
      <c r="D31" s="226"/>
      <c r="E31" s="226"/>
      <c r="F31" s="217">
        <f t="shared" si="15"/>
        <v>0</v>
      </c>
      <c r="G31" s="225"/>
      <c r="H31" s="223"/>
      <c r="I31" s="223"/>
      <c r="J31" s="223"/>
      <c r="K31" s="223"/>
      <c r="L31" s="223"/>
      <c r="M31" s="226"/>
      <c r="N31" s="220">
        <f t="shared" si="14"/>
        <v>0</v>
      </c>
      <c r="O31" s="221"/>
    </row>
    <row r="32" spans="1:15" s="120" customFormat="1" ht="27.95" customHeight="1">
      <c r="A32" s="228" t="s">
        <v>181</v>
      </c>
      <c r="B32" s="225"/>
      <c r="C32" s="223"/>
      <c r="D32" s="226"/>
      <c r="E32" s="226"/>
      <c r="F32" s="217">
        <f t="shared" si="15"/>
        <v>0</v>
      </c>
      <c r="G32" s="225"/>
      <c r="H32" s="223"/>
      <c r="I32" s="223"/>
      <c r="J32" s="223"/>
      <c r="K32" s="223"/>
      <c r="L32" s="223"/>
      <c r="M32" s="226"/>
      <c r="N32" s="220">
        <f t="shared" si="14"/>
        <v>0</v>
      </c>
      <c r="O32" s="221"/>
    </row>
    <row r="33" spans="1:16" s="120" customFormat="1" ht="27.95" customHeight="1">
      <c r="A33" s="228" t="s">
        <v>182</v>
      </c>
      <c r="B33" s="225"/>
      <c r="C33" s="223"/>
      <c r="D33" s="226"/>
      <c r="E33" s="226"/>
      <c r="F33" s="217">
        <f t="shared" si="15"/>
        <v>0</v>
      </c>
      <c r="G33" s="225"/>
      <c r="H33" s="223"/>
      <c r="I33" s="223"/>
      <c r="J33" s="223"/>
      <c r="K33" s="223"/>
      <c r="L33" s="223"/>
      <c r="M33" s="226"/>
      <c r="N33" s="220">
        <f t="shared" si="14"/>
        <v>0</v>
      </c>
      <c r="O33" s="221"/>
    </row>
    <row r="34" spans="1:16" s="120" customFormat="1" ht="27.95" customHeight="1">
      <c r="A34" s="228" t="s">
        <v>191</v>
      </c>
      <c r="B34" s="225"/>
      <c r="C34" s="326"/>
      <c r="D34" s="326"/>
      <c r="E34" s="326"/>
      <c r="F34" s="217">
        <f>SUM(B34:E34)</f>
        <v>0</v>
      </c>
      <c r="G34" s="225"/>
      <c r="H34" s="223"/>
      <c r="I34" s="223"/>
      <c r="J34" s="223"/>
      <c r="K34" s="223"/>
      <c r="L34" s="223"/>
      <c r="M34" s="226"/>
      <c r="N34" s="220">
        <f t="shared" si="14"/>
        <v>0</v>
      </c>
      <c r="O34" s="221"/>
    </row>
    <row r="35" spans="1:16" s="120" customFormat="1" ht="27.95" customHeight="1">
      <c r="A35" s="228"/>
      <c r="B35" s="225"/>
      <c r="C35" s="223"/>
      <c r="D35" s="226"/>
      <c r="E35" s="226"/>
      <c r="F35" s="224"/>
      <c r="G35" s="225"/>
      <c r="H35" s="223"/>
      <c r="I35" s="223"/>
      <c r="J35" s="223"/>
      <c r="K35" s="223"/>
      <c r="L35" s="223"/>
      <c r="M35" s="226"/>
      <c r="N35" s="227"/>
      <c r="O35" s="221"/>
    </row>
    <row r="36" spans="1:16" s="120" customFormat="1" ht="27.95" customHeight="1">
      <c r="A36" s="351" t="s">
        <v>83</v>
      </c>
      <c r="B36" s="225"/>
      <c r="C36" s="223"/>
      <c r="D36" s="226"/>
      <c r="E36" s="226"/>
      <c r="F36" s="217">
        <f>SUM(B36:E36)</f>
        <v>0</v>
      </c>
      <c r="G36" s="225"/>
      <c r="H36" s="223"/>
      <c r="I36" s="223"/>
      <c r="J36" s="223"/>
      <c r="K36" s="223"/>
      <c r="L36" s="223"/>
      <c r="M36" s="226"/>
      <c r="N36" s="220">
        <f>SUM(F36:M36)</f>
        <v>0</v>
      </c>
      <c r="O36" s="221"/>
    </row>
    <row r="37" spans="1:16" s="120" customFormat="1" ht="60" customHeight="1">
      <c r="A37" s="352"/>
      <c r="B37" s="324" t="str">
        <f>IF(B36="","",IF(B36&gt;B60,"精算額が予算額を超えています。",IF(B36&gt;B12*0.3,"直接経費の30％を超えています。",B36/B12)))</f>
        <v/>
      </c>
      <c r="C37" s="230" t="str">
        <f t="shared" ref="C37:E37" si="16">IF(C36="","",IF(C36&gt;C60,"精算額が予算額を超えています。",IF(C36&gt;C12*0.3,"直接経費の30％を超えています。",C36/C12)))</f>
        <v/>
      </c>
      <c r="D37" s="230" t="str">
        <f t="shared" si="16"/>
        <v/>
      </c>
      <c r="E37" s="230" t="str">
        <f t="shared" si="16"/>
        <v/>
      </c>
      <c r="F37" s="358"/>
      <c r="G37" s="324" t="str">
        <f t="shared" ref="G37:M37" si="17">IF(G36="","",IF(G36&gt;G60,"精算額が予算額を超えています。",IF(G36&gt;G12*0.3,"直接経費の30％を超えています。",G36/G12)))</f>
        <v/>
      </c>
      <c r="H37" s="230" t="str">
        <f t="shared" si="17"/>
        <v/>
      </c>
      <c r="I37" s="230" t="str">
        <f t="shared" si="17"/>
        <v/>
      </c>
      <c r="J37" s="230" t="str">
        <f t="shared" si="17"/>
        <v/>
      </c>
      <c r="K37" s="230" t="str">
        <f t="shared" si="17"/>
        <v/>
      </c>
      <c r="L37" s="230" t="str">
        <f t="shared" si="17"/>
        <v/>
      </c>
      <c r="M37" s="231" t="str">
        <f t="shared" si="17"/>
        <v/>
      </c>
      <c r="N37" s="241"/>
      <c r="O37" s="221"/>
    </row>
    <row r="38" spans="1:16" s="120" customFormat="1" ht="27.95" customHeight="1">
      <c r="A38" s="353" t="str">
        <f>IF($B$3="有","一般管理費","")</f>
        <v/>
      </c>
      <c r="B38" s="225"/>
      <c r="C38" s="223"/>
      <c r="D38" s="226"/>
      <c r="E38" s="226"/>
      <c r="F38" s="217" t="str">
        <f>IF(A38="","",SUM(B38:C38))</f>
        <v/>
      </c>
      <c r="G38" s="225"/>
      <c r="H38" s="223"/>
      <c r="I38" s="223"/>
      <c r="J38" s="223"/>
      <c r="K38" s="223"/>
      <c r="L38" s="223"/>
      <c r="M38" s="226"/>
      <c r="N38" s="220" t="str">
        <f>IF(A38="","",SUM(F38:M38))</f>
        <v/>
      </c>
      <c r="O38" s="221"/>
    </row>
    <row r="39" spans="1:16" s="120" customFormat="1" ht="60" customHeight="1">
      <c r="A39" s="352"/>
      <c r="B39" s="346" t="str">
        <f>IF(AND($A$38="",B38&lt;&gt;""),"研究管理運営機関の設置「有」が選択されていませんので、金額の入力はできません。",IF(B38&gt;B62,"精算額が予算額を超えています。",IF(B38="","",IF(B38&gt;B12*0.15,"直接経費の15％を超えています。",B38/B12))))</f>
        <v/>
      </c>
      <c r="C39" s="230" t="str">
        <f>IF(AND($A$38="",C38&lt;&gt;""),"研究管理運営機関の設置「有」が選択されていませんので、金額の入力はできません。",IF(C38&gt;C62,"精算額が予算額を超えています。",IF(C38="","",IF(C38&gt;C12*0.15,"直接経費の15％を超えています。",C38/C12))))</f>
        <v/>
      </c>
      <c r="D39" s="230" t="str">
        <f t="shared" ref="D39:E39" si="18">IF(AND($A$38="",D38&lt;&gt;""),"研究管理運営機関の設置「有」が選択されていませんので、金額の入力はできません。",IF(D38&gt;D62,"精算額が予算額を超えています。",IF(D38="","",IF(D38&gt;D12*0.15,"直接経費の15％を超えています。",D38/D12))))</f>
        <v/>
      </c>
      <c r="E39" s="230" t="str">
        <f t="shared" si="18"/>
        <v/>
      </c>
      <c r="F39" s="323"/>
      <c r="G39" s="324" t="str">
        <f>IF(AND($A$38="",G38&lt;&gt;""),"研究管理運営機関の設置「有」が選択されていませんので、金額の入力はできません。",IF(G38&gt;G62,"精算額が予算額を超えています。",IF(G38="","",IF(G38&gt;G12*0.15,"直接経費の15％を超えています。",G38/G12))))</f>
        <v/>
      </c>
      <c r="H39" s="230" t="str">
        <f>IF(AND($A$38="",H38&lt;&gt;""),"研究管理運営機関の設置「有」が選択されていませんので、金額の入力はできません。",IF(H38&gt;H62,"精算額が予算額を超えています。",IF(H38="","",IF(H38&gt;H12*0.15,"直接経費の15％を超えています。",H38/H12))))</f>
        <v/>
      </c>
      <c r="I39" s="230" t="str">
        <f t="shared" ref="I39:M39" si="19">IF(AND($A$38="",I38&lt;&gt;""),"研究管理運営機関の設置「有」が選択されていませんので、金額の入力はできません。",IF(I38&gt;I62,"精算額が予算額を超えています。",IF(I38="","",IF(I38&gt;I12*0.15,"直接経費の15％を超えています。",I38/I12))))</f>
        <v/>
      </c>
      <c r="J39" s="230" t="str">
        <f t="shared" si="19"/>
        <v/>
      </c>
      <c r="K39" s="230" t="str">
        <f t="shared" si="19"/>
        <v/>
      </c>
      <c r="L39" s="230" t="str">
        <f t="shared" si="19"/>
        <v/>
      </c>
      <c r="M39" s="231" t="str">
        <f t="shared" si="19"/>
        <v/>
      </c>
      <c r="N39" s="232"/>
      <c r="O39" s="221"/>
    </row>
    <row r="40" spans="1:16" s="120" customFormat="1" ht="27.95" customHeight="1">
      <c r="A40" s="351" t="s">
        <v>155</v>
      </c>
      <c r="B40" s="218">
        <f>B12+B36+B38</f>
        <v>0</v>
      </c>
      <c r="C40" s="216">
        <f>C12+C36+C38</f>
        <v>0</v>
      </c>
      <c r="D40" s="216">
        <f t="shared" ref="D40:E40" si="20">D12+D36+D38</f>
        <v>0</v>
      </c>
      <c r="E40" s="216">
        <f t="shared" si="20"/>
        <v>0</v>
      </c>
      <c r="F40" s="217">
        <f>SUM(B40:E40)</f>
        <v>0</v>
      </c>
      <c r="G40" s="218">
        <f t="shared" ref="G40:M40" si="21">G12+G36+G38</f>
        <v>0</v>
      </c>
      <c r="H40" s="216">
        <f t="shared" si="21"/>
        <v>0</v>
      </c>
      <c r="I40" s="216">
        <f t="shared" si="21"/>
        <v>0</v>
      </c>
      <c r="J40" s="216">
        <f t="shared" si="21"/>
        <v>0</v>
      </c>
      <c r="K40" s="216">
        <f t="shared" si="21"/>
        <v>0</v>
      </c>
      <c r="L40" s="216">
        <f t="shared" si="21"/>
        <v>0</v>
      </c>
      <c r="M40" s="219">
        <f t="shared" si="21"/>
        <v>0</v>
      </c>
      <c r="N40" s="220">
        <f>SUM(F40:M40)</f>
        <v>0</v>
      </c>
      <c r="O40" s="221"/>
    </row>
    <row r="41" spans="1:16" s="120" customFormat="1" ht="27.95" customHeight="1">
      <c r="A41" s="352"/>
      <c r="B41" s="225"/>
      <c r="C41" s="223"/>
      <c r="D41" s="226"/>
      <c r="E41" s="226"/>
      <c r="F41" s="224"/>
      <c r="G41" s="225"/>
      <c r="H41" s="223"/>
      <c r="I41" s="223"/>
      <c r="J41" s="223"/>
      <c r="K41" s="223"/>
      <c r="L41" s="223"/>
      <c r="M41" s="226"/>
      <c r="N41" s="233"/>
      <c r="O41" s="221"/>
    </row>
    <row r="42" spans="1:16" s="120" customFormat="1" ht="27.95" customHeight="1">
      <c r="A42" s="352" t="s">
        <v>98</v>
      </c>
      <c r="B42" s="218">
        <f>IF($N$47&gt;0,IF(B40-B48&lt;=0,0,B40-B48),IF(B40-B64&lt;=0,0,B40-B64))</f>
        <v>0</v>
      </c>
      <c r="C42" s="216">
        <f>IF($N$47&gt;0,IF(C40-C48&lt;=0,0,C40-C48),IF(C40-C64&lt;=0,0,C40-C64))</f>
        <v>0</v>
      </c>
      <c r="D42" s="216">
        <f>IF($N$47&gt;0,IF(D40-D48&lt;=0,0,D40-D48),IF(D40-D64&lt;=0,0,D40-D64))</f>
        <v>0</v>
      </c>
      <c r="E42" s="216">
        <f>IF($N$47&gt;0,IF(E40-E48&lt;=0,0,E40-E48),IF(E40-E64&lt;=0,0,E40-E64))</f>
        <v>0</v>
      </c>
      <c r="F42" s="217">
        <f>SUM(B42:E42)</f>
        <v>0</v>
      </c>
      <c r="G42" s="218">
        <f t="shared" ref="G42:L42" si="22">IF($N$47&gt;0,IF(G40-G48&lt;=0,0,G40-G48),IF(G40-G64&lt;=0,0,G40-G64))</f>
        <v>0</v>
      </c>
      <c r="H42" s="216">
        <f t="shared" si="22"/>
        <v>0</v>
      </c>
      <c r="I42" s="216">
        <f t="shared" si="22"/>
        <v>0</v>
      </c>
      <c r="J42" s="216">
        <f t="shared" si="22"/>
        <v>0</v>
      </c>
      <c r="K42" s="216">
        <f t="shared" si="22"/>
        <v>0</v>
      </c>
      <c r="L42" s="216">
        <f t="shared" si="22"/>
        <v>0</v>
      </c>
      <c r="M42" s="219">
        <f t="shared" ref="M42" si="23">IF($N$47&gt;0,IF(M40-M48&lt;=0,0,M40-M48),IF(M40-M64&lt;=0,0,M40-M64))</f>
        <v>0</v>
      </c>
      <c r="N42" s="220">
        <f>SUM(F42:M42)</f>
        <v>0</v>
      </c>
      <c r="O42" s="221"/>
    </row>
    <row r="43" spans="1:16" s="120" customFormat="1" ht="27.95" customHeight="1">
      <c r="A43" s="352"/>
      <c r="B43" s="225"/>
      <c r="C43" s="223"/>
      <c r="D43" s="226"/>
      <c r="E43" s="226"/>
      <c r="F43" s="224"/>
      <c r="G43" s="225"/>
      <c r="H43" s="223"/>
      <c r="I43" s="223"/>
      <c r="J43" s="223"/>
      <c r="K43" s="223"/>
      <c r="L43" s="223"/>
      <c r="M43" s="226"/>
      <c r="N43" s="233"/>
      <c r="O43" s="221"/>
    </row>
    <row r="44" spans="1:16" s="120" customFormat="1" ht="27.95" customHeight="1" thickBot="1">
      <c r="A44" s="266" t="s">
        <v>99</v>
      </c>
      <c r="B44" s="237">
        <f>B40-B42</f>
        <v>0</v>
      </c>
      <c r="C44" s="235">
        <f t="shared" ref="C44:M44" si="24">C40-C42</f>
        <v>0</v>
      </c>
      <c r="D44" s="235">
        <f t="shared" si="24"/>
        <v>0</v>
      </c>
      <c r="E44" s="235">
        <f t="shared" si="24"/>
        <v>0</v>
      </c>
      <c r="F44" s="236">
        <f>SUM(B44:E44)</f>
        <v>0</v>
      </c>
      <c r="G44" s="237">
        <f t="shared" si="24"/>
        <v>0</v>
      </c>
      <c r="H44" s="235">
        <f t="shared" si="24"/>
        <v>0</v>
      </c>
      <c r="I44" s="235">
        <f t="shared" si="24"/>
        <v>0</v>
      </c>
      <c r="J44" s="235">
        <f t="shared" ref="J44:L44" si="25">J40-J42</f>
        <v>0</v>
      </c>
      <c r="K44" s="235">
        <f t="shared" si="25"/>
        <v>0</v>
      </c>
      <c r="L44" s="235">
        <f t="shared" si="25"/>
        <v>0</v>
      </c>
      <c r="M44" s="238">
        <f t="shared" si="24"/>
        <v>0</v>
      </c>
      <c r="N44" s="239">
        <f>SUM(F44:M44)</f>
        <v>0</v>
      </c>
      <c r="O44" s="240"/>
    </row>
    <row r="45" spans="1:16" s="120" customFormat="1" ht="39.950000000000003" customHeight="1">
      <c r="A45" s="200"/>
      <c r="B45" s="308"/>
      <c r="C45" s="308"/>
      <c r="D45" s="308"/>
      <c r="E45" s="308"/>
      <c r="F45" s="308"/>
      <c r="G45" s="308"/>
      <c r="H45" s="308"/>
      <c r="I45" s="308"/>
      <c r="J45" s="308"/>
      <c r="K45" s="308"/>
      <c r="L45" s="308"/>
      <c r="M45" s="308"/>
      <c r="N45" s="308"/>
      <c r="O45" s="200"/>
    </row>
    <row r="46" spans="1:16" ht="27.95" customHeight="1" thickBot="1">
      <c r="A46" s="513" t="s">
        <v>246</v>
      </c>
      <c r="B46" s="516"/>
      <c r="C46" s="516"/>
      <c r="D46" s="516"/>
      <c r="E46" s="516"/>
      <c r="F46" s="516"/>
      <c r="G46" s="516"/>
      <c r="H46" s="516"/>
      <c r="I46" s="516"/>
      <c r="J46" s="516"/>
      <c r="K46" s="516"/>
      <c r="L46" s="516"/>
      <c r="M46" s="516"/>
      <c r="N46" s="516"/>
      <c r="O46" s="516"/>
      <c r="P46" s="319"/>
    </row>
    <row r="47" spans="1:16" ht="57" customHeight="1">
      <c r="A47" s="361" t="s">
        <v>295</v>
      </c>
      <c r="B47" s="362"/>
      <c r="C47" s="363"/>
      <c r="D47" s="363"/>
      <c r="E47" s="363"/>
      <c r="F47" s="364">
        <f>SUM(B47:E47)</f>
        <v>0</v>
      </c>
      <c r="G47" s="362"/>
      <c r="H47" s="363"/>
      <c r="I47" s="363"/>
      <c r="J47" s="363"/>
      <c r="K47" s="363"/>
      <c r="L47" s="363"/>
      <c r="M47" s="363"/>
      <c r="N47" s="365">
        <f>SUM(F47:M47)</f>
        <v>0</v>
      </c>
      <c r="O47" s="366"/>
    </row>
    <row r="48" spans="1:16" ht="27.95" customHeight="1">
      <c r="A48" s="356" t="s">
        <v>242</v>
      </c>
      <c r="B48" s="354">
        <f>B64-B47</f>
        <v>0</v>
      </c>
      <c r="C48" s="318">
        <f>C64-C47</f>
        <v>0</v>
      </c>
      <c r="D48" s="318">
        <f t="shared" ref="D48:E48" si="26">D64-D47</f>
        <v>0</v>
      </c>
      <c r="E48" s="318">
        <f t="shared" si="26"/>
        <v>0</v>
      </c>
      <c r="F48" s="359">
        <f t="shared" ref="F48:F49" si="27">SUM(B48:E48)</f>
        <v>0</v>
      </c>
      <c r="G48" s="354">
        <f t="shared" ref="G48:M48" si="28">G64-G47</f>
        <v>0</v>
      </c>
      <c r="H48" s="318">
        <f t="shared" si="28"/>
        <v>0</v>
      </c>
      <c r="I48" s="318">
        <f t="shared" si="28"/>
        <v>0</v>
      </c>
      <c r="J48" s="318">
        <f t="shared" si="28"/>
        <v>0</v>
      </c>
      <c r="K48" s="318">
        <f t="shared" si="28"/>
        <v>0</v>
      </c>
      <c r="L48" s="318">
        <f t="shared" si="28"/>
        <v>0</v>
      </c>
      <c r="M48" s="318">
        <f t="shared" si="28"/>
        <v>0</v>
      </c>
      <c r="N48" s="318">
        <f>SUM(F48:M48)</f>
        <v>0</v>
      </c>
      <c r="O48" s="322"/>
      <c r="P48" s="317"/>
    </row>
    <row r="49" spans="1:16" ht="27.95" customHeight="1" thickBot="1">
      <c r="A49" s="357" t="s">
        <v>241</v>
      </c>
      <c r="B49" s="355">
        <f>IF(B48-B44&lt;0,0,B48-B44)</f>
        <v>0</v>
      </c>
      <c r="C49" s="320">
        <f>IF(C48-C44&lt;0,0,C48-C44)</f>
        <v>0</v>
      </c>
      <c r="D49" s="320">
        <f t="shared" ref="D49:E49" si="29">IF(D48-D44&lt;0,0,D48-D44)</f>
        <v>0</v>
      </c>
      <c r="E49" s="320">
        <f t="shared" si="29"/>
        <v>0</v>
      </c>
      <c r="F49" s="360">
        <f t="shared" si="27"/>
        <v>0</v>
      </c>
      <c r="G49" s="355">
        <f t="shared" ref="G49:M49" si="30">IF(G48-G44&lt;0,0,G48-G44)</f>
        <v>0</v>
      </c>
      <c r="H49" s="320">
        <f t="shared" si="30"/>
        <v>0</v>
      </c>
      <c r="I49" s="320">
        <f t="shared" si="30"/>
        <v>0</v>
      </c>
      <c r="J49" s="320">
        <f t="shared" si="30"/>
        <v>0</v>
      </c>
      <c r="K49" s="320">
        <f t="shared" si="30"/>
        <v>0</v>
      </c>
      <c r="L49" s="320">
        <f t="shared" si="30"/>
        <v>0</v>
      </c>
      <c r="M49" s="320">
        <f t="shared" si="30"/>
        <v>0</v>
      </c>
      <c r="N49" s="320">
        <f>SUM(F49:M49)</f>
        <v>0</v>
      </c>
      <c r="O49" s="321"/>
      <c r="P49" s="317"/>
    </row>
    <row r="50" spans="1:16" s="120" customFormat="1" ht="45" customHeight="1">
      <c r="A50" s="121"/>
      <c r="B50" s="138"/>
      <c r="C50" s="138"/>
      <c r="D50" s="138"/>
      <c r="E50" s="138"/>
      <c r="F50" s="139"/>
      <c r="G50" s="138"/>
      <c r="H50" s="138"/>
      <c r="I50" s="138"/>
      <c r="J50" s="138"/>
      <c r="K50" s="138"/>
      <c r="L50" s="138"/>
      <c r="M50" s="138"/>
      <c r="N50" s="138"/>
      <c r="O50" s="122"/>
    </row>
    <row r="51" spans="1:16" s="120" customFormat="1" ht="27.95" customHeight="1" thickBot="1">
      <c r="A51" s="513" t="s">
        <v>247</v>
      </c>
      <c r="B51" s="515"/>
      <c r="C51" s="515"/>
      <c r="D51" s="515"/>
      <c r="E51" s="515"/>
      <c r="F51" s="515"/>
      <c r="G51" s="515"/>
      <c r="H51" s="515"/>
      <c r="I51" s="515"/>
      <c r="J51" s="515"/>
      <c r="K51" s="515"/>
      <c r="L51" s="515"/>
      <c r="M51" s="515"/>
      <c r="N51" s="515"/>
      <c r="O51" s="515"/>
    </row>
    <row r="52" spans="1:16" s="120" customFormat="1" ht="34.9" customHeight="1">
      <c r="A52" s="728" t="s">
        <v>108</v>
      </c>
      <c r="B52" s="730" t="s">
        <v>109</v>
      </c>
      <c r="C52" s="731"/>
      <c r="D52" s="732"/>
      <c r="E52" s="732"/>
      <c r="F52" s="733"/>
      <c r="G52" s="723" t="s">
        <v>110</v>
      </c>
      <c r="H52" s="724"/>
      <c r="I52" s="724"/>
      <c r="J52" s="724"/>
      <c r="K52" s="724"/>
      <c r="L52" s="724"/>
      <c r="M52" s="725"/>
      <c r="N52" s="713" t="s">
        <v>153</v>
      </c>
      <c r="O52" s="715" t="s">
        <v>154</v>
      </c>
    </row>
    <row r="53" spans="1:16" s="120" customFormat="1" ht="65.25" customHeight="1">
      <c r="A53" s="729"/>
      <c r="B53" s="242" t="str">
        <f t="shared" ref="B53:M53" si="31">IF(B11="","",B11)</f>
        <v/>
      </c>
      <c r="C53" s="243" t="str">
        <f t="shared" si="31"/>
        <v/>
      </c>
      <c r="D53" s="243" t="str">
        <f t="shared" si="31"/>
        <v/>
      </c>
      <c r="E53" s="243" t="str">
        <f t="shared" si="31"/>
        <v/>
      </c>
      <c r="F53" s="244" t="s">
        <v>244</v>
      </c>
      <c r="G53" s="328" t="str">
        <f t="shared" si="31"/>
        <v/>
      </c>
      <c r="H53" s="245" t="str">
        <f t="shared" si="31"/>
        <v/>
      </c>
      <c r="I53" s="245" t="str">
        <f t="shared" si="31"/>
        <v/>
      </c>
      <c r="J53" s="243" t="str">
        <f t="shared" si="31"/>
        <v/>
      </c>
      <c r="K53" s="245" t="str">
        <f t="shared" si="31"/>
        <v/>
      </c>
      <c r="L53" s="245" t="str">
        <f t="shared" si="31"/>
        <v/>
      </c>
      <c r="M53" s="245" t="str">
        <f t="shared" si="31"/>
        <v/>
      </c>
      <c r="N53" s="714"/>
      <c r="O53" s="716"/>
    </row>
    <row r="54" spans="1:16" s="120" customFormat="1" ht="27.95" customHeight="1">
      <c r="A54" s="262" t="s">
        <v>76</v>
      </c>
      <c r="B54" s="215">
        <f t="shared" ref="B54:M54" si="32">SUM(B55:B58)</f>
        <v>0</v>
      </c>
      <c r="C54" s="216">
        <f t="shared" si="32"/>
        <v>0</v>
      </c>
      <c r="D54" s="219">
        <f t="shared" si="32"/>
        <v>0</v>
      </c>
      <c r="E54" s="219">
        <f t="shared" si="32"/>
        <v>0</v>
      </c>
      <c r="F54" s="217">
        <f>SUM(B54:E54)</f>
        <v>0</v>
      </c>
      <c r="G54" s="215">
        <f t="shared" si="32"/>
        <v>0</v>
      </c>
      <c r="H54" s="216">
        <f t="shared" si="32"/>
        <v>0</v>
      </c>
      <c r="I54" s="216">
        <f t="shared" si="32"/>
        <v>0</v>
      </c>
      <c r="J54" s="216">
        <f t="shared" si="32"/>
        <v>0</v>
      </c>
      <c r="K54" s="216">
        <f t="shared" si="32"/>
        <v>0</v>
      </c>
      <c r="L54" s="216">
        <f t="shared" si="32"/>
        <v>0</v>
      </c>
      <c r="M54" s="216">
        <f t="shared" si="32"/>
        <v>0</v>
      </c>
      <c r="N54" s="220">
        <f>SUM(F54:M54)</f>
        <v>0</v>
      </c>
      <c r="O54" s="221"/>
      <c r="P54" s="119"/>
    </row>
    <row r="55" spans="1:16" s="120" customFormat="1" ht="27.95" customHeight="1">
      <c r="A55" s="228" t="s">
        <v>96</v>
      </c>
      <c r="B55" s="222"/>
      <c r="C55" s="223"/>
      <c r="D55" s="226"/>
      <c r="E55" s="226"/>
      <c r="F55" s="217">
        <f t="shared" ref="F55:F58" si="33">SUM(B55:E55)</f>
        <v>0</v>
      </c>
      <c r="G55" s="222"/>
      <c r="H55" s="223"/>
      <c r="I55" s="223"/>
      <c r="J55" s="223"/>
      <c r="K55" s="223"/>
      <c r="L55" s="223"/>
      <c r="M55" s="223"/>
      <c r="N55" s="220">
        <f>SUM(F55:M55)</f>
        <v>0</v>
      </c>
      <c r="O55" s="221"/>
    </row>
    <row r="56" spans="1:16" s="120" customFormat="1" ht="27.95" customHeight="1">
      <c r="A56" s="228" t="s">
        <v>97</v>
      </c>
      <c r="B56" s="222"/>
      <c r="C56" s="223"/>
      <c r="D56" s="226"/>
      <c r="E56" s="226"/>
      <c r="F56" s="217">
        <f t="shared" si="33"/>
        <v>0</v>
      </c>
      <c r="G56" s="222"/>
      <c r="H56" s="223"/>
      <c r="I56" s="223"/>
      <c r="J56" s="223"/>
      <c r="K56" s="223"/>
      <c r="L56" s="223"/>
      <c r="M56" s="223"/>
      <c r="N56" s="220">
        <f>SUM(F56:M56)</f>
        <v>0</v>
      </c>
      <c r="O56" s="221"/>
    </row>
    <row r="57" spans="1:16" s="120" customFormat="1" ht="27.95" customHeight="1">
      <c r="A57" s="228" t="s">
        <v>140</v>
      </c>
      <c r="B57" s="222"/>
      <c r="C57" s="223"/>
      <c r="D57" s="226"/>
      <c r="E57" s="226"/>
      <c r="F57" s="217">
        <f t="shared" si="33"/>
        <v>0</v>
      </c>
      <c r="G57" s="222"/>
      <c r="H57" s="223"/>
      <c r="I57" s="223"/>
      <c r="J57" s="223"/>
      <c r="K57" s="223"/>
      <c r="L57" s="223"/>
      <c r="M57" s="223"/>
      <c r="N57" s="220">
        <f>SUM(F57:M57)</f>
        <v>0</v>
      </c>
      <c r="O57" s="221"/>
    </row>
    <row r="58" spans="1:16" s="120" customFormat="1" ht="27.95" customHeight="1">
      <c r="A58" s="228" t="s">
        <v>84</v>
      </c>
      <c r="B58" s="222"/>
      <c r="C58" s="223"/>
      <c r="D58" s="226"/>
      <c r="E58" s="226"/>
      <c r="F58" s="217">
        <f t="shared" si="33"/>
        <v>0</v>
      </c>
      <c r="G58" s="222"/>
      <c r="H58" s="223"/>
      <c r="I58" s="223"/>
      <c r="J58" s="223"/>
      <c r="K58" s="223"/>
      <c r="L58" s="223"/>
      <c r="M58" s="223"/>
      <c r="N58" s="220">
        <f>SUM(F58:M58)</f>
        <v>0</v>
      </c>
      <c r="O58" s="221"/>
    </row>
    <row r="59" spans="1:16" s="120" customFormat="1" ht="27.95" customHeight="1">
      <c r="A59" s="228"/>
      <c r="B59" s="222"/>
      <c r="C59" s="223"/>
      <c r="D59" s="226"/>
      <c r="E59" s="226"/>
      <c r="F59" s="224"/>
      <c r="G59" s="222"/>
      <c r="H59" s="223"/>
      <c r="I59" s="223"/>
      <c r="J59" s="223"/>
      <c r="K59" s="223"/>
      <c r="L59" s="223"/>
      <c r="M59" s="223"/>
      <c r="N59" s="227"/>
      <c r="O59" s="221"/>
    </row>
    <row r="60" spans="1:16" s="120" customFormat="1" ht="27.95" customHeight="1">
      <c r="A60" s="351" t="s">
        <v>83</v>
      </c>
      <c r="B60" s="222"/>
      <c r="C60" s="223"/>
      <c r="D60" s="226"/>
      <c r="E60" s="226"/>
      <c r="F60" s="217">
        <f>SUM(B60:E60)</f>
        <v>0</v>
      </c>
      <c r="G60" s="222"/>
      <c r="H60" s="223"/>
      <c r="I60" s="223"/>
      <c r="J60" s="223"/>
      <c r="K60" s="223"/>
      <c r="L60" s="223"/>
      <c r="M60" s="223"/>
      <c r="N60" s="220">
        <f>SUM(F60:M60)</f>
        <v>0</v>
      </c>
      <c r="O60" s="221"/>
    </row>
    <row r="61" spans="1:16" s="120" customFormat="1" ht="60" customHeight="1">
      <c r="A61" s="352"/>
      <c r="B61" s="229" t="str">
        <f t="shared" ref="B61:E61" si="34">IF(OR(B60="",B60=0),"",IF(B60&gt;B54*0.3,"予算額をご確認ください。直接経費の30％を超えています。",B60/B54))</f>
        <v/>
      </c>
      <c r="C61" s="230" t="str">
        <f t="shared" si="34"/>
        <v/>
      </c>
      <c r="D61" s="230" t="str">
        <f t="shared" si="34"/>
        <v/>
      </c>
      <c r="E61" s="230" t="str">
        <f t="shared" si="34"/>
        <v/>
      </c>
      <c r="F61" s="323"/>
      <c r="G61" s="229" t="str">
        <f>IF(OR(G60="",G60=0),"",IF(G60&gt;G54*0.3,"予算額をご確認ください。直接経費の30％を超えています。",G60/G54))</f>
        <v/>
      </c>
      <c r="H61" s="230" t="str">
        <f t="shared" ref="H61:M61" si="35">IF(OR(H60="",H60=0),"",IF(H60&gt;H54*0.3,"予算額をご確認ください。直接経費の30％を超えています。",H60/H54))</f>
        <v/>
      </c>
      <c r="I61" s="230" t="str">
        <f t="shared" si="35"/>
        <v/>
      </c>
      <c r="J61" s="230" t="str">
        <f t="shared" si="35"/>
        <v/>
      </c>
      <c r="K61" s="230" t="str">
        <f t="shared" si="35"/>
        <v/>
      </c>
      <c r="L61" s="230" t="str">
        <f t="shared" si="35"/>
        <v/>
      </c>
      <c r="M61" s="230" t="str">
        <f t="shared" si="35"/>
        <v/>
      </c>
      <c r="N61" s="609"/>
      <c r="O61" s="221"/>
    </row>
    <row r="62" spans="1:16" s="120" customFormat="1" ht="27.95" customHeight="1">
      <c r="A62" s="353" t="str">
        <f>IF($B$3="有","一般管理費","")</f>
        <v/>
      </c>
      <c r="B62" s="222"/>
      <c r="C62" s="223"/>
      <c r="D62" s="226"/>
      <c r="E62" s="226"/>
      <c r="F62" s="217" t="str">
        <f>IF(A38="","",SUM(B62:E62))</f>
        <v/>
      </c>
      <c r="G62" s="222"/>
      <c r="H62" s="223"/>
      <c r="I62" s="223"/>
      <c r="J62" s="223"/>
      <c r="K62" s="223"/>
      <c r="L62" s="223"/>
      <c r="M62" s="223"/>
      <c r="N62" s="220" t="str">
        <f>IF(A38="","",SUM(F62:M62))</f>
        <v/>
      </c>
      <c r="O62" s="221"/>
    </row>
    <row r="63" spans="1:16" s="120" customFormat="1" ht="60" customHeight="1">
      <c r="A63" s="352"/>
      <c r="B63" s="215" t="str">
        <f>IF(AND($A$38="",B62&lt;&gt;""),"研究管理運営機関の設置「有」が選択されていませんので、金額の入力はできません。","")</f>
        <v/>
      </c>
      <c r="C63" s="216" t="str">
        <f t="shared" ref="C63:M63" si="36">IF(AND($A$38="",C62&lt;&gt;""),"研究管理運営機関の設置「有」が選択されていませんので、金額の入力はできません。","")</f>
        <v/>
      </c>
      <c r="D63" s="216" t="str">
        <f t="shared" si="36"/>
        <v/>
      </c>
      <c r="E63" s="216" t="str">
        <f t="shared" si="36"/>
        <v/>
      </c>
      <c r="F63" s="217" t="str">
        <f t="shared" si="36"/>
        <v/>
      </c>
      <c r="G63" s="215" t="str">
        <f t="shared" si="36"/>
        <v/>
      </c>
      <c r="H63" s="216" t="str">
        <f t="shared" si="36"/>
        <v/>
      </c>
      <c r="I63" s="216" t="str">
        <f t="shared" si="36"/>
        <v/>
      </c>
      <c r="J63" s="216" t="str">
        <f t="shared" si="36"/>
        <v/>
      </c>
      <c r="K63" s="216" t="str">
        <f t="shared" si="36"/>
        <v/>
      </c>
      <c r="L63" s="216" t="str">
        <f t="shared" si="36"/>
        <v/>
      </c>
      <c r="M63" s="216" t="str">
        <f t="shared" si="36"/>
        <v/>
      </c>
      <c r="N63" s="241"/>
      <c r="O63" s="221"/>
    </row>
    <row r="64" spans="1:16" s="120" customFormat="1" ht="27.95" customHeight="1" thickBot="1">
      <c r="A64" s="266" t="s">
        <v>156</v>
      </c>
      <c r="B64" s="234">
        <f t="shared" ref="B64:M64" si="37">B54+B60+B62</f>
        <v>0</v>
      </c>
      <c r="C64" s="235">
        <f t="shared" si="37"/>
        <v>0</v>
      </c>
      <c r="D64" s="235">
        <f t="shared" si="37"/>
        <v>0</v>
      </c>
      <c r="E64" s="235">
        <f t="shared" si="37"/>
        <v>0</v>
      </c>
      <c r="F64" s="236">
        <f>SUM(F54,F60,F62)</f>
        <v>0</v>
      </c>
      <c r="G64" s="234">
        <f t="shared" si="37"/>
        <v>0</v>
      </c>
      <c r="H64" s="235">
        <f t="shared" si="37"/>
        <v>0</v>
      </c>
      <c r="I64" s="235">
        <f t="shared" si="37"/>
        <v>0</v>
      </c>
      <c r="J64" s="235">
        <f t="shared" si="37"/>
        <v>0</v>
      </c>
      <c r="K64" s="235">
        <f t="shared" si="37"/>
        <v>0</v>
      </c>
      <c r="L64" s="235">
        <f t="shared" si="37"/>
        <v>0</v>
      </c>
      <c r="M64" s="235">
        <f t="shared" si="37"/>
        <v>0</v>
      </c>
      <c r="N64" s="239">
        <f>SUM(F64:M64)</f>
        <v>0</v>
      </c>
      <c r="O64" s="240"/>
    </row>
  </sheetData>
  <sheetProtection sheet="1" insertColumns="0" insertRows="0" deleteColumns="0" deleteRows="0"/>
  <mergeCells count="15">
    <mergeCell ref="E7:F7"/>
    <mergeCell ref="B6:F6"/>
    <mergeCell ref="B5:F5"/>
    <mergeCell ref="A52:A53"/>
    <mergeCell ref="B52:F52"/>
    <mergeCell ref="B7:C7"/>
    <mergeCell ref="A10:A11"/>
    <mergeCell ref="B10:F10"/>
    <mergeCell ref="N52:N53"/>
    <mergeCell ref="O52:O53"/>
    <mergeCell ref="N10:N11"/>
    <mergeCell ref="O10:O11"/>
    <mergeCell ref="G7:H7"/>
    <mergeCell ref="G10:M10"/>
    <mergeCell ref="G52:M52"/>
  </mergeCells>
  <phoneticPr fontId="4"/>
  <conditionalFormatting sqref="B62:N63 B38:N39">
    <cfRule type="expression" dxfId="5" priority="56">
      <formula>AND($A$38="",B$37&lt;&gt;"")</formula>
    </cfRule>
  </conditionalFormatting>
  <conditionalFormatting sqref="B38:N39">
    <cfRule type="expression" dxfId="4" priority="42">
      <formula>B$38&gt;B$12*0.15</formula>
    </cfRule>
    <cfRule type="expression" dxfId="3" priority="46">
      <formula>B$37&gt;B$61</formula>
    </cfRule>
  </conditionalFormatting>
  <conditionalFormatting sqref="B36:N37">
    <cfRule type="expression" dxfId="2" priority="16">
      <formula>B$36&gt;B$12*0.3</formula>
    </cfRule>
    <cfRule type="expression" dxfId="1" priority="17">
      <formula>B$36&gt;B$60</formula>
    </cfRule>
  </conditionalFormatting>
  <conditionalFormatting sqref="B60:N61">
    <cfRule type="expression" dxfId="0" priority="1">
      <formula>B$60&gt;B$54*0.3</formula>
    </cfRule>
  </conditionalFormatting>
  <dataValidations count="2">
    <dataValidation imeMode="on" allowBlank="1" showInputMessage="1" showErrorMessage="1" sqref="B11:M11" xr:uid="{00000000-0002-0000-0100-000000000000}"/>
    <dataValidation type="list" allowBlank="1" showInputMessage="1" showErrorMessage="1" sqref="B3" xr:uid="{00000000-0002-0000-0100-000001000000}">
      <formula1>"有,無"</formula1>
    </dataValidation>
  </dataValidations>
  <pageMargins left="0.70866141732283472" right="0.70866141732283472" top="0.55118110236220474" bottom="0.15748031496062992" header="0.31496062992125984" footer="0.31496062992125984"/>
  <pageSetup paperSize="8" scale="54" fitToWidth="2" fitToHeight="0" pageOrder="overThenDown" orientation="landscape" r:id="rId1"/>
  <headerFooter>
    <oddFooter>&amp;L&amp;F&amp;R&amp;P / &amp;N</oddFooter>
  </headerFooter>
  <rowBreaks count="1" manualBreakCount="1">
    <brk id="4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62"/>
  <sheetViews>
    <sheetView view="pageBreakPreview" zoomScale="70" zoomScaleNormal="70" zoomScaleSheetLayoutView="70" workbookViewId="0"/>
  </sheetViews>
  <sheetFormatPr defaultColWidth="8.875" defaultRowHeight="13.5"/>
  <cols>
    <col min="1" max="1" width="39.375" style="120" customWidth="1"/>
    <col min="2" max="9" width="20.625" style="120" customWidth="1"/>
    <col min="10" max="16384" width="8.875" style="120"/>
  </cols>
  <sheetData>
    <row r="1" spans="1:9" ht="20.100000000000001" customHeight="1">
      <c r="A1" s="203" t="s">
        <v>53</v>
      </c>
      <c r="G1" s="579" t="str">
        <f>'経理様式2-3'!$I$1&amp;'経理様式2-3'!$J$1</f>
        <v>e-Rad課題ID(半角英数字)12345678</v>
      </c>
    </row>
    <row r="2" spans="1:9" ht="30" customHeight="1">
      <c r="A2" s="204" t="s">
        <v>243</v>
      </c>
      <c r="B2" s="129"/>
      <c r="C2" s="129"/>
      <c r="D2" s="129"/>
      <c r="E2" s="130"/>
      <c r="F2" s="130"/>
      <c r="G2" s="130"/>
      <c r="H2" s="131"/>
      <c r="I2" s="131"/>
    </row>
    <row r="3" spans="1:9" ht="18" customHeight="1">
      <c r="A3" s="129"/>
      <c r="B3" s="129"/>
      <c r="C3" s="129"/>
      <c r="D3" s="129"/>
      <c r="E3" s="130"/>
      <c r="F3" s="130"/>
      <c r="G3" s="130"/>
      <c r="H3" s="131"/>
      <c r="I3" s="131"/>
    </row>
    <row r="4" spans="1:9" ht="22.35" customHeight="1">
      <c r="A4" s="275" t="s">
        <v>34</v>
      </c>
      <c r="B4" s="747" t="str">
        <f>IF('経理様式2-3'!B30="","",'経理様式2-3'!B30)</f>
        <v/>
      </c>
      <c r="C4" s="747"/>
      <c r="D4" s="747"/>
      <c r="E4" s="747"/>
      <c r="F4" s="747"/>
      <c r="G4" s="747"/>
      <c r="H4" s="313"/>
      <c r="I4" s="313"/>
    </row>
    <row r="5" spans="1:9" ht="22.35" customHeight="1">
      <c r="A5" s="275" t="s">
        <v>35</v>
      </c>
      <c r="B5" s="747" t="str">
        <f>IF('経理様式2-3'!F16="","",'経理様式2-3'!F16)</f>
        <v>（コンソーシアム名）</v>
      </c>
      <c r="C5" s="747"/>
      <c r="D5" s="747"/>
      <c r="E5" s="747"/>
      <c r="F5" s="747"/>
      <c r="G5" s="747"/>
      <c r="H5" s="313"/>
      <c r="I5" s="313"/>
    </row>
    <row r="6" spans="1:9" ht="22.35" customHeight="1">
      <c r="A6" s="275" t="s">
        <v>36</v>
      </c>
      <c r="B6" s="813" t="str">
        <f>'経理様式2-3'!C34</f>
        <v>令和　年　月　日</v>
      </c>
      <c r="C6" s="813"/>
      <c r="D6" s="309" t="s">
        <v>216</v>
      </c>
      <c r="E6" s="813" t="str">
        <f>'経理様式2-3'!C35</f>
        <v>令和　年　月　日</v>
      </c>
      <c r="F6" s="813"/>
      <c r="I6" s="246"/>
    </row>
    <row r="7" spans="1:9" ht="18.600000000000001" customHeight="1">
      <c r="A7" s="131"/>
      <c r="B7" s="131"/>
      <c r="C7" s="131"/>
      <c r="D7" s="131"/>
      <c r="E7" s="131"/>
      <c r="F7" s="131"/>
      <c r="G7" s="131"/>
      <c r="H7" s="131"/>
      <c r="I7" s="131"/>
    </row>
    <row r="8" spans="1:9" ht="31.35" customHeight="1" thickBot="1">
      <c r="A8" s="132" t="s">
        <v>94</v>
      </c>
      <c r="B8" s="131"/>
      <c r="C8" s="131"/>
      <c r="D8" s="131"/>
      <c r="E8" s="131"/>
      <c r="F8" s="131"/>
      <c r="G8" s="131"/>
      <c r="H8" s="131"/>
    </row>
    <row r="9" spans="1:9" ht="31.35" customHeight="1">
      <c r="A9" s="748" t="s">
        <v>108</v>
      </c>
      <c r="B9" s="744" t="s">
        <v>109</v>
      </c>
      <c r="C9" s="745"/>
      <c r="D9" s="745"/>
      <c r="E9" s="746"/>
      <c r="F9" s="743" t="s">
        <v>37</v>
      </c>
      <c r="G9" s="749" t="s">
        <v>38</v>
      </c>
    </row>
    <row r="10" spans="1:9" ht="65.25" customHeight="1">
      <c r="A10" s="748"/>
      <c r="B10" s="328" t="str">
        <f>'別添1 委託費集計表'!B11&amp;""</f>
        <v/>
      </c>
      <c r="C10" s="280" t="str">
        <f>'別添1 委託費集計表'!C11&amp;""</f>
        <v/>
      </c>
      <c r="D10" s="280" t="str">
        <f>'別添1 委託費集計表'!D11&amp;""</f>
        <v/>
      </c>
      <c r="E10" s="329" t="str">
        <f>'別添1 委託費集計表'!E11&amp;""</f>
        <v/>
      </c>
      <c r="F10" s="717"/>
      <c r="G10" s="750"/>
    </row>
    <row r="11" spans="1:9" ht="27.95" customHeight="1">
      <c r="A11" s="247" t="s">
        <v>76</v>
      </c>
      <c r="B11" s="215">
        <f>B13+B17+B21+B26</f>
        <v>0</v>
      </c>
      <c r="C11" s="216">
        <f t="shared" ref="C11:E11" si="0">C13+C17+C21+C26</f>
        <v>0</v>
      </c>
      <c r="D11" s="216">
        <f t="shared" si="0"/>
        <v>0</v>
      </c>
      <c r="E11" s="217">
        <f t="shared" si="0"/>
        <v>0</v>
      </c>
      <c r="F11" s="220">
        <f>SUM(B11:E11)</f>
        <v>0</v>
      </c>
      <c r="G11" s="248"/>
    </row>
    <row r="12" spans="1:9" ht="27.95" customHeight="1">
      <c r="A12" s="249"/>
      <c r="B12" s="222"/>
      <c r="C12" s="223"/>
      <c r="D12" s="223"/>
      <c r="E12" s="224"/>
      <c r="F12" s="227"/>
      <c r="G12" s="248"/>
    </row>
    <row r="13" spans="1:9" ht="27.95" customHeight="1">
      <c r="A13" s="250" t="s">
        <v>73</v>
      </c>
      <c r="B13" s="215">
        <f>SUM(B14:B15)</f>
        <v>0</v>
      </c>
      <c r="C13" s="216">
        <f t="shared" ref="C13:E13" si="1">SUM(C14:C15)</f>
        <v>0</v>
      </c>
      <c r="D13" s="216">
        <f t="shared" si="1"/>
        <v>0</v>
      </c>
      <c r="E13" s="217">
        <f t="shared" si="1"/>
        <v>0</v>
      </c>
      <c r="F13" s="220">
        <f t="shared" ref="F13:F15" si="2">SUM(B13:E13)</f>
        <v>0</v>
      </c>
      <c r="G13" s="248"/>
    </row>
    <row r="14" spans="1:9" ht="27.95" customHeight="1">
      <c r="A14" s="251" t="s">
        <v>138</v>
      </c>
      <c r="B14" s="222"/>
      <c r="C14" s="223"/>
      <c r="D14" s="223"/>
      <c r="E14" s="224"/>
      <c r="F14" s="220">
        <f t="shared" si="2"/>
        <v>0</v>
      </c>
      <c r="G14" s="248"/>
    </row>
    <row r="15" spans="1:9" ht="27.95" customHeight="1">
      <c r="A15" s="251" t="s">
        <v>139</v>
      </c>
      <c r="B15" s="222"/>
      <c r="C15" s="223"/>
      <c r="D15" s="223"/>
      <c r="E15" s="224"/>
      <c r="F15" s="220">
        <f t="shared" si="2"/>
        <v>0</v>
      </c>
      <c r="G15" s="248"/>
    </row>
    <row r="16" spans="1:9" ht="27.95" customHeight="1">
      <c r="A16" s="249"/>
      <c r="B16" s="222"/>
      <c r="C16" s="223"/>
      <c r="D16" s="223"/>
      <c r="E16" s="224"/>
      <c r="F16" s="227"/>
      <c r="G16" s="248"/>
    </row>
    <row r="17" spans="1:7" ht="27.95" customHeight="1">
      <c r="A17" s="250" t="s">
        <v>74</v>
      </c>
      <c r="B17" s="215">
        <f>SUM(B18:B19)</f>
        <v>0</v>
      </c>
      <c r="C17" s="216">
        <f t="shared" ref="C17:E17" si="3">SUM(C18:C19)</f>
        <v>0</v>
      </c>
      <c r="D17" s="216">
        <f t="shared" si="3"/>
        <v>0</v>
      </c>
      <c r="E17" s="217">
        <f t="shared" si="3"/>
        <v>0</v>
      </c>
      <c r="F17" s="220">
        <f t="shared" ref="F17:F19" si="4">SUM(B17:E17)</f>
        <v>0</v>
      </c>
      <c r="G17" s="248"/>
    </row>
    <row r="18" spans="1:7" ht="27.95" customHeight="1">
      <c r="A18" s="251" t="s">
        <v>136</v>
      </c>
      <c r="B18" s="222"/>
      <c r="C18" s="223"/>
      <c r="D18" s="223"/>
      <c r="E18" s="224"/>
      <c r="F18" s="220">
        <f t="shared" si="4"/>
        <v>0</v>
      </c>
      <c r="G18" s="248"/>
    </row>
    <row r="19" spans="1:7" ht="27.95" customHeight="1">
      <c r="A19" s="251" t="s">
        <v>137</v>
      </c>
      <c r="B19" s="222"/>
      <c r="C19" s="223"/>
      <c r="D19" s="223"/>
      <c r="E19" s="224"/>
      <c r="F19" s="220">
        <f t="shared" si="4"/>
        <v>0</v>
      </c>
      <c r="G19" s="248"/>
    </row>
    <row r="20" spans="1:7" ht="27.95" customHeight="1">
      <c r="A20" s="249"/>
      <c r="B20" s="222"/>
      <c r="C20" s="223"/>
      <c r="D20" s="223"/>
      <c r="E20" s="224"/>
      <c r="F20" s="227"/>
      <c r="G20" s="248"/>
    </row>
    <row r="21" spans="1:7" ht="27.95" customHeight="1">
      <c r="A21" s="250" t="s">
        <v>105</v>
      </c>
      <c r="B21" s="215">
        <f>SUM(B22:B24)</f>
        <v>0</v>
      </c>
      <c r="C21" s="216">
        <f t="shared" ref="C21:E21" si="5">SUM(C22:C24)</f>
        <v>0</v>
      </c>
      <c r="D21" s="216">
        <f t="shared" si="5"/>
        <v>0</v>
      </c>
      <c r="E21" s="217">
        <f t="shared" si="5"/>
        <v>0</v>
      </c>
      <c r="F21" s="220">
        <f t="shared" ref="F21:F24" si="6">SUM(B21:E21)</f>
        <v>0</v>
      </c>
      <c r="G21" s="248"/>
    </row>
    <row r="22" spans="1:7" ht="27.95" customHeight="1">
      <c r="A22" s="252" t="s">
        <v>186</v>
      </c>
      <c r="B22" s="222"/>
      <c r="C22" s="223"/>
      <c r="D22" s="223"/>
      <c r="E22" s="224"/>
      <c r="F22" s="220">
        <f t="shared" si="6"/>
        <v>0</v>
      </c>
      <c r="G22" s="248"/>
    </row>
    <row r="23" spans="1:7" ht="27.95" customHeight="1">
      <c r="A23" s="251" t="s">
        <v>187</v>
      </c>
      <c r="B23" s="222"/>
      <c r="C23" s="223"/>
      <c r="D23" s="223"/>
      <c r="E23" s="224"/>
      <c r="F23" s="220">
        <f t="shared" si="6"/>
        <v>0</v>
      </c>
      <c r="G23" s="248"/>
    </row>
    <row r="24" spans="1:7" ht="27.95" customHeight="1">
      <c r="A24" s="251" t="s">
        <v>188</v>
      </c>
      <c r="B24" s="222"/>
      <c r="C24" s="223"/>
      <c r="D24" s="223"/>
      <c r="E24" s="224"/>
      <c r="F24" s="220">
        <f t="shared" si="6"/>
        <v>0</v>
      </c>
      <c r="G24" s="248"/>
    </row>
    <row r="25" spans="1:7" ht="27.95" customHeight="1">
      <c r="A25" s="253"/>
      <c r="B25" s="222"/>
      <c r="C25" s="223"/>
      <c r="D25" s="223"/>
      <c r="E25" s="224"/>
      <c r="F25" s="227"/>
      <c r="G25" s="248"/>
    </row>
    <row r="26" spans="1:7" ht="27.95" customHeight="1">
      <c r="A26" s="250" t="s">
        <v>106</v>
      </c>
      <c r="B26" s="215">
        <f>SUM(B27:B32)</f>
        <v>0</v>
      </c>
      <c r="C26" s="216">
        <f t="shared" ref="C26:E26" si="7">SUM(C27:C32)</f>
        <v>0</v>
      </c>
      <c r="D26" s="216">
        <f t="shared" si="7"/>
        <v>0</v>
      </c>
      <c r="E26" s="217">
        <f t="shared" si="7"/>
        <v>0</v>
      </c>
      <c r="F26" s="220">
        <f t="shared" ref="F26:F32" si="8">SUM(B26:E26)</f>
        <v>0</v>
      </c>
      <c r="G26" s="248"/>
    </row>
    <row r="27" spans="1:7" ht="27.95" customHeight="1">
      <c r="A27" s="251" t="s">
        <v>235</v>
      </c>
      <c r="B27" s="222"/>
      <c r="C27" s="223"/>
      <c r="D27" s="223"/>
      <c r="E27" s="224"/>
      <c r="F27" s="220">
        <f t="shared" si="8"/>
        <v>0</v>
      </c>
      <c r="G27" s="248"/>
    </row>
    <row r="28" spans="1:7" ht="27.95" customHeight="1">
      <c r="A28" s="251" t="s">
        <v>236</v>
      </c>
      <c r="B28" s="222"/>
      <c r="C28" s="223"/>
      <c r="D28" s="223"/>
      <c r="E28" s="224"/>
      <c r="F28" s="220">
        <f t="shared" si="8"/>
        <v>0</v>
      </c>
      <c r="G28" s="248"/>
    </row>
    <row r="29" spans="1:7" ht="27.95" customHeight="1">
      <c r="A29" s="251" t="s">
        <v>237</v>
      </c>
      <c r="B29" s="222"/>
      <c r="C29" s="223"/>
      <c r="D29" s="223"/>
      <c r="E29" s="224"/>
      <c r="F29" s="220">
        <f t="shared" si="8"/>
        <v>0</v>
      </c>
      <c r="G29" s="248"/>
    </row>
    <row r="30" spans="1:7" ht="27.95" customHeight="1">
      <c r="A30" s="251" t="s">
        <v>238</v>
      </c>
      <c r="B30" s="222"/>
      <c r="C30" s="223"/>
      <c r="D30" s="223"/>
      <c r="E30" s="224"/>
      <c r="F30" s="220">
        <f t="shared" si="8"/>
        <v>0</v>
      </c>
      <c r="G30" s="248"/>
    </row>
    <row r="31" spans="1:7" ht="27.95" customHeight="1">
      <c r="A31" s="251" t="s">
        <v>239</v>
      </c>
      <c r="B31" s="222"/>
      <c r="C31" s="223"/>
      <c r="D31" s="223"/>
      <c r="E31" s="224"/>
      <c r="F31" s="220">
        <f t="shared" si="8"/>
        <v>0</v>
      </c>
      <c r="G31" s="248"/>
    </row>
    <row r="32" spans="1:7" ht="27.95" customHeight="1">
      <c r="A32" s="251" t="s">
        <v>75</v>
      </c>
      <c r="B32" s="222"/>
      <c r="C32" s="223"/>
      <c r="D32" s="223"/>
      <c r="E32" s="224"/>
      <c r="F32" s="220">
        <f t="shared" si="8"/>
        <v>0</v>
      </c>
      <c r="G32" s="248"/>
    </row>
    <row r="33" spans="1:8" ht="27.95" customHeight="1">
      <c r="A33" s="254"/>
      <c r="B33" s="222"/>
      <c r="C33" s="223"/>
      <c r="D33" s="223"/>
      <c r="E33" s="330"/>
      <c r="F33" s="227"/>
      <c r="G33" s="248"/>
    </row>
    <row r="34" spans="1:8" ht="27.95" customHeight="1">
      <c r="A34" s="255" t="s">
        <v>84</v>
      </c>
      <c r="B34" s="215">
        <f>SUM(B35:B36)</f>
        <v>0</v>
      </c>
      <c r="C34" s="216">
        <f t="shared" ref="C34:E34" si="9">SUM(C35:C36)</f>
        <v>0</v>
      </c>
      <c r="D34" s="216">
        <f t="shared" si="9"/>
        <v>0</v>
      </c>
      <c r="E34" s="331">
        <f t="shared" si="9"/>
        <v>0</v>
      </c>
      <c r="F34" s="220">
        <f t="shared" ref="F34:F36" si="10">SUM(B34:E34)</f>
        <v>0</v>
      </c>
      <c r="G34" s="248"/>
    </row>
    <row r="35" spans="1:8" ht="27.95" customHeight="1">
      <c r="A35" s="256" t="s">
        <v>141</v>
      </c>
      <c r="B35" s="222"/>
      <c r="C35" s="223"/>
      <c r="D35" s="223"/>
      <c r="E35" s="330"/>
      <c r="F35" s="220">
        <f t="shared" si="10"/>
        <v>0</v>
      </c>
      <c r="G35" s="248"/>
    </row>
    <row r="36" spans="1:8" ht="27.95" customHeight="1">
      <c r="A36" s="256" t="s">
        <v>142</v>
      </c>
      <c r="B36" s="222"/>
      <c r="C36" s="223"/>
      <c r="D36" s="223"/>
      <c r="E36" s="330"/>
      <c r="F36" s="220">
        <f t="shared" si="10"/>
        <v>0</v>
      </c>
      <c r="G36" s="248"/>
    </row>
    <row r="37" spans="1:8" ht="27.95" customHeight="1">
      <c r="A37" s="253"/>
      <c r="B37" s="222"/>
      <c r="C37" s="223"/>
      <c r="D37" s="223"/>
      <c r="E37" s="330"/>
      <c r="F37" s="227"/>
      <c r="G37" s="248"/>
    </row>
    <row r="38" spans="1:8" ht="27.95" customHeight="1">
      <c r="A38" s="253"/>
      <c r="B38" s="222"/>
      <c r="C38" s="223"/>
      <c r="D38" s="223"/>
      <c r="E38" s="330"/>
      <c r="F38" s="227"/>
      <c r="G38" s="248"/>
    </row>
    <row r="39" spans="1:8" ht="27.95" customHeight="1">
      <c r="A39" s="253"/>
      <c r="B39" s="222"/>
      <c r="C39" s="223"/>
      <c r="D39" s="223"/>
      <c r="E39" s="330"/>
      <c r="F39" s="227"/>
      <c r="G39" s="248"/>
    </row>
    <row r="40" spans="1:8" ht="27.95" customHeight="1" thickBot="1">
      <c r="A40" s="257" t="s">
        <v>161</v>
      </c>
      <c r="B40" s="234">
        <f>B26+B21+B17+B13+B34</f>
        <v>0</v>
      </c>
      <c r="C40" s="235">
        <f t="shared" ref="C40:E40" si="11">C26+C21+C17+C13+C34</f>
        <v>0</v>
      </c>
      <c r="D40" s="235">
        <f t="shared" si="11"/>
        <v>0</v>
      </c>
      <c r="E40" s="236">
        <f t="shared" si="11"/>
        <v>0</v>
      </c>
      <c r="F40" s="239">
        <f>SUM(B40:E40)</f>
        <v>0</v>
      </c>
      <c r="G40" s="258"/>
    </row>
    <row r="41" spans="1:8" ht="60" customHeight="1">
      <c r="A41" s="269" t="s">
        <v>107</v>
      </c>
      <c r="B41" s="332">
        <f t="shared" ref="B41:E41" si="12">ROUNDUP(B42/2,0)</f>
        <v>0</v>
      </c>
      <c r="C41" s="333">
        <f t="shared" si="12"/>
        <v>0</v>
      </c>
      <c r="D41" s="333">
        <f t="shared" si="12"/>
        <v>0</v>
      </c>
      <c r="E41" s="334">
        <f t="shared" si="12"/>
        <v>0</v>
      </c>
      <c r="F41" s="270">
        <f>SUM(B41:E41)</f>
        <v>0</v>
      </c>
      <c r="G41" s="137"/>
      <c r="H41" s="123"/>
    </row>
    <row r="42" spans="1:8" ht="27.95" customHeight="1">
      <c r="A42" s="271" t="s">
        <v>39</v>
      </c>
      <c r="B42" s="335">
        <f>'別添1 委託費集計表'!B44</f>
        <v>0</v>
      </c>
      <c r="C42" s="336">
        <f>'別添1 委託費集計表'!C44</f>
        <v>0</v>
      </c>
      <c r="D42" s="336">
        <f>'別添1 委託費集計表'!D44</f>
        <v>0</v>
      </c>
      <c r="E42" s="337">
        <f>'別添1 委託費集計表'!E44</f>
        <v>0</v>
      </c>
      <c r="F42" s="217">
        <f>SUM(B42:E42)</f>
        <v>0</v>
      </c>
      <c r="G42" s="137"/>
      <c r="H42" s="123"/>
    </row>
    <row r="43" spans="1:8" ht="27.95" customHeight="1">
      <c r="A43" s="271" t="s">
        <v>54</v>
      </c>
      <c r="B43" s="338"/>
      <c r="C43" s="339"/>
      <c r="D43" s="339"/>
      <c r="E43" s="340"/>
      <c r="F43" s="217">
        <f>SUM(B43:E43)</f>
        <v>0</v>
      </c>
      <c r="G43" s="137"/>
      <c r="H43" s="123"/>
    </row>
    <row r="44" spans="1:8" ht="27.95" customHeight="1" thickBot="1">
      <c r="A44" s="272" t="s">
        <v>100</v>
      </c>
      <c r="B44" s="341">
        <f>B40+B43-B41</f>
        <v>0</v>
      </c>
      <c r="C44" s="342">
        <f t="shared" ref="C44:E44" si="13">C40+C43-C41</f>
        <v>0</v>
      </c>
      <c r="D44" s="342">
        <f t="shared" si="13"/>
        <v>0</v>
      </c>
      <c r="E44" s="343">
        <f t="shared" si="13"/>
        <v>0</v>
      </c>
      <c r="F44" s="236">
        <f>SUM(B44:E44)</f>
        <v>0</v>
      </c>
      <c r="G44" s="137"/>
      <c r="H44" s="123"/>
    </row>
    <row r="45" spans="1:8" ht="80.099999999999994" customHeight="1">
      <c r="A45" s="202"/>
      <c r="B45" s="268" t="str">
        <f>IF(B44=0,"",IF(B44&lt;0,"不足分を委託費から自己資金へ振り替えてください。","繰越承認申請手続きにより翌年度へ繰り越せる金額の限度額です。"))</f>
        <v/>
      </c>
      <c r="C45" s="268" t="str">
        <f t="shared" ref="C45:E45" si="14">IF(C44=0,"",IF(C44&lt;0,"不足分を委託費から自己資金へ振り替えてください。","繰越承認申請手続きにより翌年度へ繰り越せる金額の限度額です。"))</f>
        <v/>
      </c>
      <c r="D45" s="268" t="str">
        <f t="shared" si="14"/>
        <v/>
      </c>
      <c r="E45" s="268" t="str">
        <f t="shared" si="14"/>
        <v/>
      </c>
      <c r="F45" s="201"/>
      <c r="G45" s="137"/>
    </row>
    <row r="46" spans="1:8" ht="45" customHeight="1">
      <c r="A46" s="126"/>
      <c r="B46" s="127"/>
      <c r="C46" s="127"/>
      <c r="D46" s="127"/>
      <c r="E46" s="128"/>
      <c r="F46" s="124"/>
      <c r="G46" s="125"/>
    </row>
    <row r="47" spans="1:8" ht="18" customHeight="1" thickBot="1">
      <c r="A47" s="259" t="s">
        <v>95</v>
      </c>
      <c r="B47" s="131"/>
      <c r="C47" s="131"/>
      <c r="D47" s="131"/>
      <c r="E47" s="131"/>
      <c r="F47" s="131"/>
      <c r="G47" s="131"/>
    </row>
    <row r="48" spans="1:8" ht="28.9" customHeight="1">
      <c r="A48" s="741" t="s">
        <v>108</v>
      </c>
      <c r="B48" s="744" t="s">
        <v>109</v>
      </c>
      <c r="C48" s="745"/>
      <c r="D48" s="745"/>
      <c r="E48" s="746"/>
      <c r="F48" s="743" t="s">
        <v>37</v>
      </c>
      <c r="G48" s="743" t="s">
        <v>38</v>
      </c>
    </row>
    <row r="49" spans="1:7" ht="65.25" customHeight="1">
      <c r="A49" s="742"/>
      <c r="B49" s="328" t="str">
        <f>IF(B10="","",B10)</f>
        <v/>
      </c>
      <c r="C49" s="280" t="str">
        <f t="shared" ref="C49:D49" si="15">IF(C10="","",C10)</f>
        <v/>
      </c>
      <c r="D49" s="280" t="str">
        <f t="shared" si="15"/>
        <v/>
      </c>
      <c r="E49" s="329" t="str">
        <f>IF(E10="","",E10)</f>
        <v/>
      </c>
      <c r="F49" s="717"/>
      <c r="G49" s="717"/>
    </row>
    <row r="50" spans="1:7" ht="27.95" customHeight="1">
      <c r="A50" s="262" t="s">
        <v>76</v>
      </c>
      <c r="B50" s="215">
        <f>SUM(B51:B54)</f>
        <v>0</v>
      </c>
      <c r="C50" s="216">
        <f t="shared" ref="C50:E50" si="16">SUM(C51:C54)</f>
        <v>0</v>
      </c>
      <c r="D50" s="216">
        <f t="shared" si="16"/>
        <v>0</v>
      </c>
      <c r="E50" s="217">
        <f t="shared" si="16"/>
        <v>0</v>
      </c>
      <c r="F50" s="220">
        <f>SUM(B50:E50)</f>
        <v>0</v>
      </c>
      <c r="G50" s="221"/>
    </row>
    <row r="51" spans="1:7" ht="27.95" customHeight="1">
      <c r="A51" s="228" t="s">
        <v>73</v>
      </c>
      <c r="B51" s="222"/>
      <c r="C51" s="223"/>
      <c r="D51" s="223"/>
      <c r="E51" s="224"/>
      <c r="F51" s="220">
        <f t="shared" ref="F51:F54" si="17">SUM(B51:E51)</f>
        <v>0</v>
      </c>
      <c r="G51" s="221"/>
    </row>
    <row r="52" spans="1:7" ht="27.95" customHeight="1">
      <c r="A52" s="228" t="s">
        <v>74</v>
      </c>
      <c r="B52" s="222"/>
      <c r="C52" s="223"/>
      <c r="D52" s="223"/>
      <c r="E52" s="224"/>
      <c r="F52" s="220">
        <f t="shared" si="17"/>
        <v>0</v>
      </c>
      <c r="G52" s="221"/>
    </row>
    <row r="53" spans="1:7" ht="27.95" customHeight="1">
      <c r="A53" s="228" t="s">
        <v>105</v>
      </c>
      <c r="B53" s="222"/>
      <c r="C53" s="223"/>
      <c r="D53" s="223"/>
      <c r="E53" s="224"/>
      <c r="F53" s="220">
        <f t="shared" si="17"/>
        <v>0</v>
      </c>
      <c r="G53" s="221"/>
    </row>
    <row r="54" spans="1:7" ht="27.95" customHeight="1">
      <c r="A54" s="228" t="s">
        <v>84</v>
      </c>
      <c r="B54" s="222"/>
      <c r="C54" s="223"/>
      <c r="D54" s="223"/>
      <c r="E54" s="224"/>
      <c r="F54" s="220">
        <f t="shared" si="17"/>
        <v>0</v>
      </c>
      <c r="G54" s="221"/>
    </row>
    <row r="55" spans="1:7" ht="27.95" customHeight="1">
      <c r="A55" s="263"/>
      <c r="B55" s="222"/>
      <c r="C55" s="223"/>
      <c r="D55" s="223"/>
      <c r="E55" s="224"/>
      <c r="F55" s="227"/>
      <c r="G55" s="221"/>
    </row>
    <row r="56" spans="1:7" ht="27.95" customHeight="1">
      <c r="A56" s="264" t="s">
        <v>84</v>
      </c>
      <c r="B56" s="215">
        <f>SUM(B57:B58)</f>
        <v>0</v>
      </c>
      <c r="C56" s="216">
        <f t="shared" ref="C56:E56" si="18">SUM(C57:C58)</f>
        <v>0</v>
      </c>
      <c r="D56" s="216">
        <f t="shared" si="18"/>
        <v>0</v>
      </c>
      <c r="E56" s="217">
        <f t="shared" si="18"/>
        <v>0</v>
      </c>
      <c r="F56" s="220">
        <f t="shared" ref="F56:F58" si="19">SUM(B56:E56)</f>
        <v>0</v>
      </c>
      <c r="G56" s="221"/>
    </row>
    <row r="57" spans="1:7" ht="27.95" customHeight="1">
      <c r="A57" s="265" t="s">
        <v>141</v>
      </c>
      <c r="B57" s="222"/>
      <c r="C57" s="223"/>
      <c r="D57" s="223"/>
      <c r="E57" s="330"/>
      <c r="F57" s="220">
        <f t="shared" si="19"/>
        <v>0</v>
      </c>
      <c r="G57" s="221"/>
    </row>
    <row r="58" spans="1:7" ht="27.95" customHeight="1">
      <c r="A58" s="265" t="s">
        <v>142</v>
      </c>
      <c r="B58" s="222"/>
      <c r="C58" s="223"/>
      <c r="D58" s="223"/>
      <c r="E58" s="330"/>
      <c r="F58" s="220">
        <f t="shared" si="19"/>
        <v>0</v>
      </c>
      <c r="G58" s="221"/>
    </row>
    <row r="59" spans="1:7" ht="27.95" customHeight="1">
      <c r="A59" s="228"/>
      <c r="B59" s="222"/>
      <c r="C59" s="223"/>
      <c r="D59" s="223"/>
      <c r="E59" s="330"/>
      <c r="F59" s="227"/>
      <c r="G59" s="221"/>
    </row>
    <row r="60" spans="1:7" ht="27.95" customHeight="1">
      <c r="A60" s="228"/>
      <c r="B60" s="222"/>
      <c r="C60" s="223"/>
      <c r="D60" s="223"/>
      <c r="E60" s="330"/>
      <c r="F60" s="227"/>
      <c r="G60" s="221"/>
    </row>
    <row r="61" spans="1:7" ht="27.95" customHeight="1">
      <c r="A61" s="228"/>
      <c r="B61" s="222"/>
      <c r="C61" s="223"/>
      <c r="D61" s="223"/>
      <c r="E61" s="330"/>
      <c r="F61" s="227"/>
      <c r="G61" s="221"/>
    </row>
    <row r="62" spans="1:7" ht="27.95" customHeight="1" thickBot="1">
      <c r="A62" s="266" t="s">
        <v>162</v>
      </c>
      <c r="B62" s="234">
        <f>B50+B56</f>
        <v>0</v>
      </c>
      <c r="C62" s="235">
        <f t="shared" ref="C62:E62" si="20">C50+C56</f>
        <v>0</v>
      </c>
      <c r="D62" s="235">
        <f t="shared" si="20"/>
        <v>0</v>
      </c>
      <c r="E62" s="236">
        <f t="shared" si="20"/>
        <v>0</v>
      </c>
      <c r="F62" s="260">
        <f>SUM(B62:E62)</f>
        <v>0</v>
      </c>
      <c r="G62" s="261"/>
    </row>
  </sheetData>
  <sheetProtection sheet="1" objects="1" scenarios="1" insertColumns="0" insertRows="0" deleteColumns="0" deleteRows="0"/>
  <mergeCells count="12">
    <mergeCell ref="B5:G5"/>
    <mergeCell ref="B4:G4"/>
    <mergeCell ref="E6:F6"/>
    <mergeCell ref="A9:A10"/>
    <mergeCell ref="F9:F10"/>
    <mergeCell ref="G9:G10"/>
    <mergeCell ref="B6:C6"/>
    <mergeCell ref="A48:A49"/>
    <mergeCell ref="F48:F49"/>
    <mergeCell ref="G48:G49"/>
    <mergeCell ref="B9:E9"/>
    <mergeCell ref="B48:E48"/>
  </mergeCells>
  <phoneticPr fontId="4"/>
  <dataValidations count="1">
    <dataValidation imeMode="on" allowBlank="1" showInputMessage="1" showErrorMessage="1" sqref="B10:E10" xr:uid="{00000000-0002-0000-0200-000000000000}"/>
  </dataValidations>
  <pageMargins left="0.70866141732283472" right="0.70866141732283472" top="0.15748031496062992" bottom="0.15748031496062992" header="0.31496062992125984" footer="0.31496062992125984"/>
  <pageSetup paperSize="9" scale="54" orientation="portrait" cellComments="asDisplayed" r:id="rId1"/>
  <headerFooter>
    <oddFooter>&amp;L&amp;F&amp;R&amp;P / &amp;N</oddFooter>
  </headerFooter>
  <rowBreaks count="1" manualBreakCount="1">
    <brk id="45" max="6" man="1"/>
  </rowBreaks>
  <colBreaks count="3" manualBreakCount="3">
    <brk id="9" max="74" man="1"/>
    <brk id="10" max="70" man="1"/>
    <brk id="11" max="7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73EA7-982E-47D4-8FEC-478A788F9BC7}">
  <sheetPr>
    <tabColor theme="0"/>
  </sheetPr>
  <dimension ref="A1:H50"/>
  <sheetViews>
    <sheetView zoomScale="80" zoomScaleNormal="80" workbookViewId="0"/>
  </sheetViews>
  <sheetFormatPr defaultColWidth="9" defaultRowHeight="12"/>
  <cols>
    <col min="1" max="1" width="13" style="582" customWidth="1"/>
    <col min="2" max="2" width="21.125" style="582" customWidth="1"/>
    <col min="3" max="3" width="4.125" style="582" customWidth="1"/>
    <col min="4" max="4" width="15.625" style="582" customWidth="1"/>
    <col min="5" max="5" width="27.25" style="582" customWidth="1"/>
    <col min="6" max="6" width="17" style="582" customWidth="1"/>
    <col min="7" max="7" width="16.125" style="582" customWidth="1"/>
    <col min="8" max="16384" width="9" style="582"/>
  </cols>
  <sheetData>
    <row r="1" spans="1:8" s="580" customFormat="1" ht="13.5">
      <c r="G1" s="579" t="str">
        <f>'経理様式2-3'!$I$1&amp;'経理様式2-3'!$J$1</f>
        <v>e-Rad課題ID(半角英数字)12345678</v>
      </c>
    </row>
    <row r="2" spans="1:8" ht="18" customHeight="1">
      <c r="A2" s="581" t="s">
        <v>301</v>
      </c>
      <c r="B2" s="751" t="s">
        <v>326</v>
      </c>
      <c r="C2" s="751"/>
      <c r="D2" s="751"/>
      <c r="E2" s="751"/>
      <c r="G2" s="583" t="s">
        <v>302</v>
      </c>
    </row>
    <row r="3" spans="1:8" ht="15.75" customHeight="1">
      <c r="G3" s="584"/>
    </row>
    <row r="4" spans="1:8" ht="15.75">
      <c r="A4" s="752" t="s">
        <v>303</v>
      </c>
      <c r="B4" s="752"/>
      <c r="C4" s="752"/>
      <c r="D4" s="752"/>
      <c r="E4" s="752"/>
      <c r="F4" s="752"/>
      <c r="G4" s="752"/>
    </row>
    <row r="5" spans="1:8" ht="12.75" thickBot="1"/>
    <row r="6" spans="1:8" s="588" customFormat="1" ht="62.25" customHeight="1" thickBot="1">
      <c r="A6" s="585" t="s">
        <v>304</v>
      </c>
      <c r="B6" s="586" t="s">
        <v>305</v>
      </c>
      <c r="C6" s="586" t="s">
        <v>306</v>
      </c>
      <c r="D6" s="586" t="s">
        <v>307</v>
      </c>
      <c r="E6" s="586" t="s">
        <v>308</v>
      </c>
      <c r="F6" s="586" t="s">
        <v>309</v>
      </c>
      <c r="G6" s="587" t="s">
        <v>310</v>
      </c>
    </row>
    <row r="7" spans="1:8" s="588" customFormat="1">
      <c r="A7" s="589" t="s">
        <v>311</v>
      </c>
      <c r="B7" s="590"/>
      <c r="C7" s="590"/>
      <c r="D7" s="590"/>
      <c r="E7" s="590"/>
      <c r="F7" s="590"/>
      <c r="G7" s="591"/>
    </row>
    <row r="8" spans="1:8" s="594" customFormat="1" ht="24" customHeight="1">
      <c r="A8" s="592" t="s">
        <v>312</v>
      </c>
      <c r="B8" s="592" t="s">
        <v>313</v>
      </c>
      <c r="C8" s="593" t="s">
        <v>314</v>
      </c>
      <c r="D8" s="592" t="s">
        <v>315</v>
      </c>
      <c r="E8" s="592" t="s">
        <v>316</v>
      </c>
      <c r="F8" s="592" t="s">
        <v>317</v>
      </c>
      <c r="G8" s="592" t="s">
        <v>327</v>
      </c>
    </row>
    <row r="9" spans="1:8" s="594" customFormat="1" ht="24" customHeight="1">
      <c r="A9" s="592" t="s">
        <v>312</v>
      </c>
      <c r="B9" s="592" t="s">
        <v>313</v>
      </c>
      <c r="C9" s="593" t="s">
        <v>314</v>
      </c>
      <c r="D9" s="592" t="s">
        <v>318</v>
      </c>
      <c r="E9" s="592" t="s">
        <v>319</v>
      </c>
      <c r="F9" s="592" t="s">
        <v>320</v>
      </c>
      <c r="G9" s="592" t="s">
        <v>328</v>
      </c>
    </row>
    <row r="10" spans="1:8" s="594" customFormat="1" ht="24" customHeight="1">
      <c r="A10" s="592" t="s">
        <v>312</v>
      </c>
      <c r="B10" s="592" t="s">
        <v>313</v>
      </c>
      <c r="C10" s="593" t="s">
        <v>314</v>
      </c>
      <c r="D10" s="592" t="s">
        <v>318</v>
      </c>
      <c r="E10" s="592" t="s">
        <v>319</v>
      </c>
      <c r="F10" s="592" t="s">
        <v>320</v>
      </c>
      <c r="G10" s="592" t="s">
        <v>329</v>
      </c>
    </row>
    <row r="11" spans="1:8" s="594" customFormat="1" ht="24" customHeight="1">
      <c r="A11" s="592" t="s">
        <v>312</v>
      </c>
      <c r="B11" s="592" t="s">
        <v>313</v>
      </c>
      <c r="C11" s="593" t="s">
        <v>314</v>
      </c>
      <c r="D11" s="592" t="s">
        <v>318</v>
      </c>
      <c r="E11" s="592" t="s">
        <v>319</v>
      </c>
      <c r="F11" s="592" t="s">
        <v>320</v>
      </c>
      <c r="G11" s="592" t="s">
        <v>330</v>
      </c>
    </row>
    <row r="12" spans="1:8" s="597" customFormat="1">
      <c r="A12" s="595" t="s">
        <v>321</v>
      </c>
      <c r="B12" s="596"/>
      <c r="C12" s="596"/>
      <c r="D12" s="596"/>
      <c r="E12" s="596"/>
      <c r="F12" s="596"/>
    </row>
    <row r="13" spans="1:8" s="597" customFormat="1">
      <c r="A13" s="595" t="s">
        <v>322</v>
      </c>
      <c r="B13" s="596"/>
      <c r="C13" s="596"/>
      <c r="D13" s="596"/>
      <c r="E13" s="596"/>
      <c r="F13" s="596"/>
    </row>
    <row r="14" spans="1:8" s="597" customFormat="1">
      <c r="A14" s="595" t="s">
        <v>323</v>
      </c>
      <c r="B14" s="596"/>
      <c r="C14" s="596"/>
      <c r="D14" s="596"/>
      <c r="E14" s="596"/>
      <c r="F14" s="596"/>
    </row>
    <row r="15" spans="1:8" s="597" customFormat="1">
      <c r="A15" s="595" t="s">
        <v>324</v>
      </c>
      <c r="B15" s="596"/>
      <c r="C15" s="596"/>
      <c r="D15" s="596"/>
      <c r="E15" s="596"/>
      <c r="F15" s="596"/>
    </row>
    <row r="16" spans="1:8" s="597" customFormat="1">
      <c r="A16" s="595" t="s">
        <v>325</v>
      </c>
      <c r="B16" s="596"/>
      <c r="C16" s="596"/>
      <c r="D16" s="596"/>
      <c r="E16" s="596"/>
      <c r="F16" s="596"/>
      <c r="H16" s="598"/>
    </row>
    <row r="17" spans="1:8" s="597" customFormat="1" ht="44.25" customHeight="1">
      <c r="A17" s="753" t="s">
        <v>331</v>
      </c>
      <c r="B17" s="753"/>
      <c r="C17" s="753"/>
      <c r="D17" s="753"/>
      <c r="E17" s="753"/>
      <c r="F17" s="753"/>
      <c r="G17" s="753"/>
      <c r="H17" s="598"/>
    </row>
    <row r="18" spans="1:8" s="588" customFormat="1" ht="6" customHeight="1">
      <c r="A18" s="599"/>
      <c r="B18" s="590"/>
      <c r="C18" s="590"/>
      <c r="D18" s="590"/>
      <c r="E18" s="590"/>
      <c r="F18" s="590"/>
      <c r="G18" s="590"/>
    </row>
    <row r="19" spans="1:8" s="602" customFormat="1" ht="27" customHeight="1">
      <c r="A19" s="600"/>
      <c r="B19" s="600"/>
      <c r="C19" s="601"/>
      <c r="D19" s="600"/>
      <c r="E19" s="600"/>
      <c r="F19" s="600"/>
      <c r="G19" s="600"/>
    </row>
    <row r="20" spans="1:8" s="602" customFormat="1" ht="27" customHeight="1">
      <c r="A20" s="600"/>
      <c r="B20" s="600"/>
      <c r="C20" s="601"/>
      <c r="D20" s="600"/>
      <c r="E20" s="600"/>
      <c r="F20" s="600"/>
      <c r="G20" s="600"/>
    </row>
    <row r="21" spans="1:8" s="602" customFormat="1" ht="27" customHeight="1">
      <c r="A21" s="600"/>
      <c r="B21" s="600"/>
      <c r="C21" s="601"/>
      <c r="D21" s="600"/>
      <c r="E21" s="600"/>
      <c r="F21" s="600"/>
      <c r="G21" s="600"/>
    </row>
    <row r="22" spans="1:8" s="602" customFormat="1" ht="27" customHeight="1">
      <c r="A22" s="600"/>
      <c r="B22" s="600"/>
      <c r="C22" s="601"/>
      <c r="D22" s="600"/>
      <c r="E22" s="600"/>
      <c r="F22" s="600"/>
      <c r="G22" s="600"/>
    </row>
    <row r="23" spans="1:8" s="602" customFormat="1" ht="27" customHeight="1">
      <c r="A23" s="600"/>
      <c r="B23" s="600"/>
      <c r="C23" s="601"/>
      <c r="D23" s="600"/>
      <c r="E23" s="600"/>
      <c r="F23" s="600"/>
      <c r="G23" s="600"/>
    </row>
    <row r="24" spans="1:8" s="602" customFormat="1" ht="27" customHeight="1">
      <c r="A24" s="600"/>
      <c r="B24" s="600"/>
      <c r="C24" s="601"/>
      <c r="D24" s="600"/>
      <c r="E24" s="600"/>
      <c r="F24" s="600"/>
      <c r="G24" s="600"/>
    </row>
    <row r="25" spans="1:8" s="602" customFormat="1" ht="27" customHeight="1">
      <c r="A25" s="600"/>
      <c r="B25" s="600"/>
      <c r="C25" s="601"/>
      <c r="D25" s="600"/>
      <c r="E25" s="600"/>
      <c r="F25" s="600"/>
      <c r="G25" s="600"/>
    </row>
    <row r="26" spans="1:8" s="602" customFormat="1" ht="27" customHeight="1">
      <c r="A26" s="600"/>
      <c r="B26" s="600"/>
      <c r="C26" s="601"/>
      <c r="D26" s="600"/>
      <c r="E26" s="600"/>
      <c r="F26" s="600"/>
      <c r="G26" s="600"/>
    </row>
    <row r="27" spans="1:8" s="602" customFormat="1" ht="27" customHeight="1">
      <c r="A27" s="600"/>
      <c r="B27" s="600"/>
      <c r="C27" s="601"/>
      <c r="D27" s="600"/>
      <c r="E27" s="600"/>
      <c r="F27" s="600"/>
      <c r="G27" s="600"/>
    </row>
    <row r="28" spans="1:8" s="602" customFormat="1" ht="27" customHeight="1">
      <c r="A28" s="600"/>
      <c r="B28" s="600"/>
      <c r="C28" s="601"/>
      <c r="D28" s="600"/>
      <c r="E28" s="600"/>
      <c r="F28" s="600"/>
      <c r="G28" s="600"/>
    </row>
    <row r="29" spans="1:8" s="602" customFormat="1" ht="27" customHeight="1">
      <c r="A29" s="600"/>
      <c r="B29" s="600"/>
      <c r="C29" s="601"/>
      <c r="D29" s="600"/>
      <c r="E29" s="600"/>
      <c r="F29" s="600"/>
      <c r="G29" s="600"/>
    </row>
    <row r="30" spans="1:8" s="602" customFormat="1" ht="27" customHeight="1">
      <c r="A30" s="600"/>
      <c r="B30" s="600"/>
      <c r="C30" s="601"/>
      <c r="D30" s="600"/>
      <c r="E30" s="600"/>
      <c r="F30" s="600"/>
      <c r="G30" s="600"/>
    </row>
    <row r="31" spans="1:8" s="602" customFormat="1" ht="27" customHeight="1">
      <c r="A31" s="600"/>
      <c r="B31" s="600"/>
      <c r="C31" s="601"/>
      <c r="D31" s="600"/>
      <c r="E31" s="600"/>
      <c r="F31" s="600"/>
      <c r="G31" s="600"/>
    </row>
    <row r="32" spans="1:8" s="602" customFormat="1" ht="27" customHeight="1">
      <c r="A32" s="600"/>
      <c r="B32" s="600"/>
      <c r="C32" s="601"/>
      <c r="D32" s="600"/>
      <c r="E32" s="600"/>
      <c r="F32" s="600"/>
      <c r="G32" s="600"/>
    </row>
    <row r="33" spans="1:7" s="602" customFormat="1" ht="27" customHeight="1">
      <c r="A33" s="600"/>
      <c r="B33" s="600"/>
      <c r="C33" s="601"/>
      <c r="D33" s="600"/>
      <c r="E33" s="600"/>
      <c r="F33" s="600"/>
      <c r="G33" s="600"/>
    </row>
    <row r="34" spans="1:7" s="602" customFormat="1" ht="27" customHeight="1">
      <c r="A34" s="600"/>
      <c r="B34" s="600"/>
      <c r="C34" s="601"/>
      <c r="D34" s="600"/>
      <c r="E34" s="600"/>
      <c r="F34" s="600"/>
      <c r="G34" s="600"/>
    </row>
    <row r="35" spans="1:7" s="602" customFormat="1" ht="27" customHeight="1">
      <c r="A35" s="600"/>
      <c r="B35" s="600"/>
      <c r="C35" s="601"/>
      <c r="D35" s="600"/>
      <c r="E35" s="600"/>
      <c r="F35" s="600"/>
      <c r="G35" s="600"/>
    </row>
    <row r="36" spans="1:7" s="602" customFormat="1" ht="27" customHeight="1">
      <c r="A36" s="600"/>
      <c r="B36" s="600"/>
      <c r="C36" s="601"/>
      <c r="D36" s="600"/>
      <c r="E36" s="600"/>
      <c r="F36" s="600"/>
      <c r="G36" s="600"/>
    </row>
    <row r="37" spans="1:7" s="602" customFormat="1" ht="27" customHeight="1">
      <c r="A37" s="600"/>
      <c r="B37" s="600"/>
      <c r="C37" s="601"/>
      <c r="D37" s="600"/>
      <c r="E37" s="600"/>
      <c r="F37" s="600"/>
      <c r="G37" s="600"/>
    </row>
    <row r="38" spans="1:7" s="602" customFormat="1" ht="27" customHeight="1">
      <c r="A38" s="600"/>
      <c r="B38" s="600"/>
      <c r="C38" s="601"/>
      <c r="D38" s="600"/>
      <c r="E38" s="600"/>
      <c r="F38" s="600"/>
      <c r="G38" s="600"/>
    </row>
    <row r="39" spans="1:7" s="602" customFormat="1" ht="27" customHeight="1">
      <c r="A39" s="600"/>
      <c r="B39" s="600"/>
      <c r="C39" s="601"/>
      <c r="D39" s="600"/>
      <c r="E39" s="600"/>
      <c r="F39" s="600"/>
      <c r="G39" s="600"/>
    </row>
    <row r="40" spans="1:7" s="602" customFormat="1" ht="27" customHeight="1">
      <c r="A40" s="600"/>
      <c r="B40" s="600"/>
      <c r="C40" s="601"/>
      <c r="D40" s="600"/>
      <c r="E40" s="600"/>
      <c r="F40" s="600"/>
      <c r="G40" s="600"/>
    </row>
    <row r="41" spans="1:7" s="602" customFormat="1" ht="27" customHeight="1">
      <c r="A41" s="600"/>
      <c r="B41" s="600"/>
      <c r="C41" s="601"/>
      <c r="D41" s="600"/>
      <c r="E41" s="600"/>
      <c r="F41" s="600"/>
      <c r="G41" s="600"/>
    </row>
    <row r="42" spans="1:7" s="602" customFormat="1" ht="27" customHeight="1">
      <c r="A42" s="600"/>
      <c r="B42" s="600"/>
      <c r="C42" s="601"/>
      <c r="D42" s="600"/>
      <c r="E42" s="600"/>
      <c r="F42" s="600"/>
      <c r="G42" s="600"/>
    </row>
    <row r="43" spans="1:7" s="602" customFormat="1" ht="27" customHeight="1">
      <c r="A43" s="600"/>
      <c r="B43" s="600"/>
      <c r="C43" s="601"/>
      <c r="D43" s="600"/>
      <c r="E43" s="600"/>
      <c r="F43" s="600"/>
      <c r="G43" s="600"/>
    </row>
    <row r="44" spans="1:7" s="602" customFormat="1" ht="27" customHeight="1">
      <c r="A44" s="600"/>
      <c r="B44" s="600"/>
      <c r="C44" s="601"/>
      <c r="D44" s="600"/>
      <c r="E44" s="600"/>
      <c r="F44" s="600"/>
      <c r="G44" s="600"/>
    </row>
    <row r="45" spans="1:7" s="602" customFormat="1" ht="27" customHeight="1">
      <c r="A45" s="600"/>
      <c r="B45" s="600"/>
      <c r="C45" s="601"/>
      <c r="D45" s="600"/>
      <c r="E45" s="600"/>
      <c r="F45" s="600"/>
      <c r="G45" s="600"/>
    </row>
    <row r="46" spans="1:7" s="602" customFormat="1" ht="27" customHeight="1">
      <c r="A46" s="600"/>
      <c r="B46" s="600"/>
      <c r="C46" s="601"/>
      <c r="D46" s="600"/>
      <c r="E46" s="600"/>
      <c r="F46" s="600"/>
      <c r="G46" s="600"/>
    </row>
    <row r="47" spans="1:7">
      <c r="A47" s="603"/>
      <c r="B47" s="604"/>
      <c r="C47" s="604"/>
      <c r="D47" s="604"/>
      <c r="E47" s="604"/>
      <c r="F47" s="604"/>
    </row>
    <row r="48" spans="1:7">
      <c r="A48" s="604"/>
      <c r="B48" s="604"/>
      <c r="C48" s="604"/>
      <c r="D48" s="604"/>
      <c r="E48" s="604"/>
      <c r="F48" s="604"/>
    </row>
    <row r="49" spans="1:6">
      <c r="A49" s="604"/>
      <c r="B49" s="604"/>
      <c r="C49" s="604"/>
      <c r="D49" s="604"/>
      <c r="E49" s="604"/>
      <c r="F49" s="604"/>
    </row>
    <row r="50" spans="1:6">
      <c r="A50" s="604"/>
      <c r="B50" s="604"/>
      <c r="C50" s="604"/>
      <c r="D50" s="604"/>
      <c r="E50" s="604"/>
      <c r="F50" s="604"/>
    </row>
  </sheetData>
  <mergeCells count="3">
    <mergeCell ref="B2:E2"/>
    <mergeCell ref="A4:G4"/>
    <mergeCell ref="A17:G17"/>
  </mergeCells>
  <phoneticPr fontId="4"/>
  <dataValidations count="1">
    <dataValidation type="list" allowBlank="1" sqref="C19:C46 C8:C11" xr:uid="{AF2D561D-FBE2-45E9-9408-D905DD554381}">
      <formula1>"◎,○,　,補,事"</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B53C-33C2-4624-B15A-2138BEF1CA4F}">
  <sheetPr>
    <tabColor theme="4" tint="0.79998168889431442"/>
  </sheetPr>
  <dimension ref="B1:AK57"/>
  <sheetViews>
    <sheetView view="pageBreakPreview" topLeftCell="A13" zoomScaleNormal="100" zoomScaleSheetLayoutView="100" workbookViewId="0">
      <selection activeCell="J1" sqref="J1"/>
    </sheetView>
  </sheetViews>
  <sheetFormatPr defaultColWidth="9" defaultRowHeight="15" customHeight="1"/>
  <cols>
    <col min="1" max="1" width="28" style="367" customWidth="1"/>
    <col min="2" max="2" width="1.5" style="367" customWidth="1"/>
    <col min="3" max="3" width="15.125" style="367" customWidth="1"/>
    <col min="4" max="5" width="13.125" style="367" customWidth="1"/>
    <col min="6" max="7" width="8.625" style="367" customWidth="1"/>
    <col min="8" max="8" width="15.625" style="367" customWidth="1"/>
    <col min="9" max="9" width="9.875" style="367" customWidth="1"/>
    <col min="10" max="10" width="2.875" style="367" customWidth="1"/>
    <col min="11" max="11" width="1.5" style="367" customWidth="1"/>
    <col min="12" max="12" width="15.125" style="367" customWidth="1"/>
    <col min="13" max="14" width="13.125" style="367" customWidth="1"/>
    <col min="15" max="16" width="8.625" style="367" customWidth="1"/>
    <col min="17" max="17" width="15.625" style="367" customWidth="1"/>
    <col min="18" max="18" width="9.875" style="367" customWidth="1"/>
    <col min="19" max="19" width="2.875" style="367" customWidth="1"/>
    <col min="20" max="20" width="1.5" style="367" customWidth="1"/>
    <col min="21" max="21" width="15.125" style="367" customWidth="1"/>
    <col min="22" max="23" width="13.125" style="367" customWidth="1"/>
    <col min="24" max="25" width="8.625" style="367" customWidth="1"/>
    <col min="26" max="26" width="15.625" style="367" customWidth="1"/>
    <col min="27" max="27" width="9.875" style="367" customWidth="1"/>
    <col min="28" max="28" width="2.875" style="367" customWidth="1"/>
    <col min="29" max="29" width="1.5" style="367" customWidth="1"/>
    <col min="30" max="30" width="15.125" style="367" customWidth="1"/>
    <col min="31" max="32" width="13.125" style="367" customWidth="1"/>
    <col min="33" max="34" width="8.625" style="367" customWidth="1"/>
    <col min="35" max="35" width="15.625" style="367" customWidth="1"/>
    <col min="36" max="36" width="9.875" style="367" customWidth="1"/>
    <col min="37" max="37" width="2.875" style="367" customWidth="1"/>
    <col min="38" max="16384" width="9" style="367"/>
  </cols>
  <sheetData>
    <row r="1" spans="2:37" ht="15.95" customHeight="1">
      <c r="B1" s="704" t="s">
        <v>134</v>
      </c>
      <c r="C1" s="704"/>
      <c r="D1" s="368" t="s">
        <v>251</v>
      </c>
      <c r="I1" s="369"/>
      <c r="J1" s="578" t="str">
        <f>'経理様式2-3'!$I$1&amp;'経理様式2-3'!$J$1</f>
        <v>e-Rad課題ID(半角英数字)12345678</v>
      </c>
      <c r="K1" s="704" t="s">
        <v>248</v>
      </c>
      <c r="L1" s="704"/>
      <c r="M1" s="368" t="s">
        <v>251</v>
      </c>
      <c r="R1" s="369"/>
      <c r="S1" s="578" t="str">
        <f>'経理様式2-3'!$I$1&amp;'経理様式2-3'!$J$1</f>
        <v>e-Rad課題ID(半角英数字)12345678</v>
      </c>
      <c r="T1" s="704" t="s">
        <v>249</v>
      </c>
      <c r="U1" s="704"/>
      <c r="V1" s="368" t="s">
        <v>251</v>
      </c>
      <c r="AA1" s="369"/>
      <c r="AB1" s="578" t="str">
        <f>'経理様式2-3'!$I$1&amp;'経理様式2-3'!$J$1</f>
        <v>e-Rad課題ID(半角英数字)12345678</v>
      </c>
      <c r="AC1" s="704" t="s">
        <v>250</v>
      </c>
      <c r="AD1" s="704"/>
      <c r="AE1" s="368" t="s">
        <v>251</v>
      </c>
      <c r="AJ1" s="369"/>
      <c r="AK1" s="578" t="str">
        <f>'経理様式2-3'!$I$1&amp;'経理様式2-3'!$J$1</f>
        <v>e-Rad課題ID(半角英数字)12345678</v>
      </c>
    </row>
    <row r="2" spans="2:37" ht="15.95" customHeight="1">
      <c r="D2" s="470" t="str">
        <f>"（"&amp;'別添1 委託費集計表'!B11&amp;"）"</f>
        <v>（）</v>
      </c>
      <c r="E2" s="370"/>
      <c r="F2" s="370"/>
      <c r="G2" s="370"/>
      <c r="H2" s="370"/>
      <c r="I2" s="371"/>
      <c r="J2" s="371"/>
      <c r="M2" s="470" t="str">
        <f>"（"&amp;'別添1 委託費集計表'!C11&amp;"）"</f>
        <v>（）</v>
      </c>
      <c r="N2" s="370"/>
      <c r="O2" s="370"/>
      <c r="P2" s="370"/>
      <c r="Q2" s="370"/>
      <c r="R2" s="371"/>
      <c r="S2" s="371"/>
      <c r="V2" s="470" t="str">
        <f>"（"&amp;'別添1 委託費集計表'!D11&amp;"）"</f>
        <v>（）</v>
      </c>
      <c r="W2" s="370"/>
      <c r="X2" s="370"/>
      <c r="Y2" s="370"/>
      <c r="Z2" s="370"/>
      <c r="AA2" s="371"/>
      <c r="AB2" s="371"/>
      <c r="AE2" s="470" t="str">
        <f>"（"&amp;'別添1 委託費集計表'!E11&amp;"）"</f>
        <v>（）</v>
      </c>
      <c r="AF2" s="370"/>
      <c r="AG2" s="370"/>
      <c r="AH2" s="370"/>
      <c r="AI2" s="370"/>
      <c r="AJ2" s="371"/>
      <c r="AK2" s="371"/>
    </row>
    <row r="3" spans="2:37" ht="15.95" customHeight="1">
      <c r="C3" s="372" t="s">
        <v>30</v>
      </c>
      <c r="D3" s="372"/>
      <c r="E3" s="372"/>
      <c r="F3" s="372"/>
      <c r="G3" s="372"/>
      <c r="H3" s="372"/>
      <c r="I3" s="372"/>
      <c r="J3" s="372"/>
      <c r="L3" s="372" t="s">
        <v>30</v>
      </c>
      <c r="M3" s="372"/>
      <c r="N3" s="372"/>
      <c r="O3" s="372"/>
      <c r="P3" s="372"/>
      <c r="Q3" s="372"/>
      <c r="R3" s="372"/>
      <c r="S3" s="372"/>
      <c r="U3" s="372" t="s">
        <v>30</v>
      </c>
      <c r="V3" s="372"/>
      <c r="W3" s="372"/>
      <c r="X3" s="372"/>
      <c r="Y3" s="372"/>
      <c r="Z3" s="372"/>
      <c r="AA3" s="372"/>
      <c r="AB3" s="372"/>
      <c r="AD3" s="372" t="s">
        <v>30</v>
      </c>
      <c r="AE3" s="372"/>
      <c r="AF3" s="372"/>
      <c r="AG3" s="372"/>
      <c r="AH3" s="372"/>
      <c r="AI3" s="372"/>
      <c r="AJ3" s="372"/>
      <c r="AK3" s="372"/>
    </row>
    <row r="4" spans="2:37" ht="15.95" customHeight="1">
      <c r="C4" s="473"/>
      <c r="D4" s="473"/>
      <c r="E4" s="473"/>
      <c r="F4" s="759" t="s">
        <v>12</v>
      </c>
      <c r="G4" s="760"/>
      <c r="H4" s="373"/>
      <c r="I4" s="374"/>
      <c r="J4" s="375"/>
      <c r="L4" s="473"/>
      <c r="M4" s="473"/>
      <c r="N4" s="473"/>
      <c r="O4" s="759" t="s">
        <v>12</v>
      </c>
      <c r="P4" s="760"/>
      <c r="Q4" s="373"/>
      <c r="R4" s="374"/>
      <c r="S4" s="375"/>
      <c r="U4" s="473"/>
      <c r="V4" s="473"/>
      <c r="W4" s="473"/>
      <c r="X4" s="759" t="s">
        <v>12</v>
      </c>
      <c r="Y4" s="760"/>
      <c r="Z4" s="373"/>
      <c r="AA4" s="374"/>
      <c r="AB4" s="375"/>
      <c r="AD4" s="473"/>
      <c r="AE4" s="473"/>
      <c r="AF4" s="473"/>
      <c r="AG4" s="759" t="s">
        <v>12</v>
      </c>
      <c r="AH4" s="760"/>
      <c r="AI4" s="373"/>
      <c r="AJ4" s="374"/>
      <c r="AK4" s="375"/>
    </row>
    <row r="5" spans="2:37" ht="15.95" customHeight="1">
      <c r="C5" s="474" t="s">
        <v>6</v>
      </c>
      <c r="D5" s="474" t="s">
        <v>19</v>
      </c>
      <c r="E5" s="474" t="s">
        <v>20</v>
      </c>
      <c r="F5" s="473" t="s">
        <v>1</v>
      </c>
      <c r="G5" s="373" t="s">
        <v>2</v>
      </c>
      <c r="H5" s="756" t="s">
        <v>9</v>
      </c>
      <c r="I5" s="757"/>
      <c r="J5" s="758"/>
      <c r="L5" s="474" t="s">
        <v>6</v>
      </c>
      <c r="M5" s="474" t="s">
        <v>19</v>
      </c>
      <c r="N5" s="474" t="s">
        <v>20</v>
      </c>
      <c r="O5" s="473" t="s">
        <v>1</v>
      </c>
      <c r="P5" s="373" t="s">
        <v>2</v>
      </c>
      <c r="Q5" s="756" t="s">
        <v>9</v>
      </c>
      <c r="R5" s="757"/>
      <c r="S5" s="758"/>
      <c r="U5" s="474" t="s">
        <v>6</v>
      </c>
      <c r="V5" s="474" t="s">
        <v>19</v>
      </c>
      <c r="W5" s="474" t="s">
        <v>20</v>
      </c>
      <c r="X5" s="473" t="s">
        <v>1</v>
      </c>
      <c r="Y5" s="373" t="s">
        <v>2</v>
      </c>
      <c r="Z5" s="756" t="s">
        <v>9</v>
      </c>
      <c r="AA5" s="757"/>
      <c r="AB5" s="758"/>
      <c r="AD5" s="474" t="s">
        <v>6</v>
      </c>
      <c r="AE5" s="474" t="s">
        <v>19</v>
      </c>
      <c r="AF5" s="474" t="s">
        <v>20</v>
      </c>
      <c r="AG5" s="473" t="s">
        <v>1</v>
      </c>
      <c r="AH5" s="373" t="s">
        <v>2</v>
      </c>
      <c r="AI5" s="756" t="s">
        <v>9</v>
      </c>
      <c r="AJ5" s="757"/>
      <c r="AK5" s="758"/>
    </row>
    <row r="6" spans="2:37" ht="15.95" customHeight="1">
      <c r="C6" s="376"/>
      <c r="D6" s="377" t="s">
        <v>4</v>
      </c>
      <c r="E6" s="377" t="s">
        <v>4</v>
      </c>
      <c r="F6" s="377" t="s">
        <v>4</v>
      </c>
      <c r="G6" s="378" t="s">
        <v>4</v>
      </c>
      <c r="H6" s="378"/>
      <c r="I6" s="562"/>
      <c r="J6" s="379"/>
      <c r="L6" s="376"/>
      <c r="M6" s="377" t="s">
        <v>4</v>
      </c>
      <c r="N6" s="377" t="s">
        <v>4</v>
      </c>
      <c r="O6" s="377" t="s">
        <v>4</v>
      </c>
      <c r="P6" s="378" t="s">
        <v>4</v>
      </c>
      <c r="Q6" s="378"/>
      <c r="R6" s="562"/>
      <c r="S6" s="379"/>
      <c r="U6" s="376"/>
      <c r="V6" s="377" t="s">
        <v>4</v>
      </c>
      <c r="W6" s="377" t="s">
        <v>4</v>
      </c>
      <c r="X6" s="377" t="s">
        <v>4</v>
      </c>
      <c r="Y6" s="378" t="s">
        <v>4</v>
      </c>
      <c r="Z6" s="378"/>
      <c r="AA6" s="562"/>
      <c r="AB6" s="379"/>
      <c r="AD6" s="376"/>
      <c r="AE6" s="377" t="s">
        <v>4</v>
      </c>
      <c r="AF6" s="377" t="s">
        <v>4</v>
      </c>
      <c r="AG6" s="377" t="s">
        <v>4</v>
      </c>
      <c r="AH6" s="378" t="s">
        <v>4</v>
      </c>
      <c r="AI6" s="378"/>
      <c r="AJ6" s="562"/>
      <c r="AK6" s="379"/>
    </row>
    <row r="7" spans="2:37" ht="15.95" customHeight="1">
      <c r="C7" s="380" t="s">
        <v>132</v>
      </c>
      <c r="D7" s="106">
        <f>'別添1 委託費集計表'!B44</f>
        <v>0</v>
      </c>
      <c r="E7" s="106">
        <f>'別添1 委託費集計表'!B64</f>
        <v>0</v>
      </c>
      <c r="F7" s="151">
        <f>IF(E7-D7=0,0,IF(E7-D7&lt;0,(E7-D7)*-1,0))</f>
        <v>0</v>
      </c>
      <c r="G7" s="152">
        <f>IF(E7-D7=0,0,IF(E7-D7&gt;0,(E7-D7),0))</f>
        <v>0</v>
      </c>
      <c r="H7" s="466"/>
      <c r="I7" s="563"/>
      <c r="J7" s="381"/>
      <c r="L7" s="380" t="s">
        <v>132</v>
      </c>
      <c r="M7" s="106">
        <f>'別添1 委託費集計表'!C44</f>
        <v>0</v>
      </c>
      <c r="N7" s="106">
        <f>'別添1 委託費集計表'!C64</f>
        <v>0</v>
      </c>
      <c r="O7" s="151">
        <f>IF(N7-M7=0,0,IF(N7-M7&lt;0,(N7-M7)*-1,0))</f>
        <v>0</v>
      </c>
      <c r="P7" s="152">
        <f>IF(N7-M7=0,0,IF(N7-M7&gt;0,(N7-M7),0))</f>
        <v>0</v>
      </c>
      <c r="Q7" s="466"/>
      <c r="R7" s="563"/>
      <c r="S7" s="381"/>
      <c r="U7" s="380" t="s">
        <v>132</v>
      </c>
      <c r="V7" s="106">
        <f>'別添1 委託費集計表'!D44</f>
        <v>0</v>
      </c>
      <c r="W7" s="106">
        <f>'別添1 委託費集計表'!D64</f>
        <v>0</v>
      </c>
      <c r="X7" s="151">
        <f>IF(W7-V7=0,0,IF(W7-V7&lt;0,(W7-V7)*-1,0))</f>
        <v>0</v>
      </c>
      <c r="Y7" s="152">
        <f>IF(W7-V7=0,0,IF(W7-V7&gt;0,(W7-V7),0))</f>
        <v>0</v>
      </c>
      <c r="Z7" s="466"/>
      <c r="AA7" s="563"/>
      <c r="AB7" s="381"/>
      <c r="AD7" s="380" t="s">
        <v>132</v>
      </c>
      <c r="AE7" s="106">
        <f>'別添1 委託費集計表'!E44</f>
        <v>0</v>
      </c>
      <c r="AF7" s="106">
        <f>'別添1 委託費集計表'!E64</f>
        <v>0</v>
      </c>
      <c r="AG7" s="151">
        <f>IF(AF7-AE7=0,0,IF(AF7-AE7&lt;0,(AF7-AE7)*-1,0))</f>
        <v>0</v>
      </c>
      <c r="AH7" s="152">
        <f>IF(AF7-AE7=0,0,IF(AF7-AE7&gt;0,(AF7-AE7),0))</f>
        <v>0</v>
      </c>
      <c r="AI7" s="466"/>
      <c r="AJ7" s="563"/>
      <c r="AK7" s="381"/>
    </row>
    <row r="8" spans="2:37" ht="15.95" customHeight="1">
      <c r="B8" s="382"/>
      <c r="C8" s="383"/>
      <c r="D8" s="384"/>
      <c r="E8" s="384"/>
      <c r="F8" s="160"/>
      <c r="G8" s="161"/>
      <c r="H8" s="564"/>
      <c r="I8" s="565"/>
      <c r="J8" s="381"/>
      <c r="K8" s="382"/>
      <c r="L8" s="383"/>
      <c r="M8" s="384"/>
      <c r="N8" s="384"/>
      <c r="O8" s="160"/>
      <c r="P8" s="161"/>
      <c r="Q8" s="564"/>
      <c r="R8" s="565"/>
      <c r="S8" s="381"/>
      <c r="T8" s="382"/>
      <c r="U8" s="383"/>
      <c r="V8" s="384"/>
      <c r="W8" s="384"/>
      <c r="X8" s="160"/>
      <c r="Y8" s="161"/>
      <c r="Z8" s="564"/>
      <c r="AA8" s="565"/>
      <c r="AB8" s="381"/>
      <c r="AC8" s="382"/>
      <c r="AD8" s="383"/>
      <c r="AE8" s="384"/>
      <c r="AF8" s="384"/>
      <c r="AG8" s="160"/>
      <c r="AH8" s="161"/>
      <c r="AI8" s="564"/>
      <c r="AJ8" s="565"/>
      <c r="AK8" s="381"/>
    </row>
    <row r="9" spans="2:37" ht="15.95" customHeight="1">
      <c r="C9" s="380" t="s">
        <v>93</v>
      </c>
      <c r="D9" s="106">
        <f>'別添1 委託費集計表'!B42</f>
        <v>0</v>
      </c>
      <c r="E9" s="194">
        <v>0</v>
      </c>
      <c r="F9" s="151">
        <f>IF(E9-D9=0,0,IF(E9-D9&lt;0,(E9-D9)*-1,0))</f>
        <v>0</v>
      </c>
      <c r="G9" s="152">
        <f>IF(E9-D9=0,0,IF(E9-D9&gt;0,(E9-D9),0))</f>
        <v>0</v>
      </c>
      <c r="H9" s="466"/>
      <c r="I9" s="563"/>
      <c r="J9" s="381"/>
      <c r="L9" s="380" t="s">
        <v>93</v>
      </c>
      <c r="M9" s="106">
        <f>'別添1 委託費集計表'!C42</f>
        <v>0</v>
      </c>
      <c r="N9" s="194">
        <v>0</v>
      </c>
      <c r="O9" s="151">
        <f>IF(N9-M9=0,0,IF(N9-M9&lt;0,(N9-M9)*-1,0))</f>
        <v>0</v>
      </c>
      <c r="P9" s="152">
        <f>IF(N9-M9=0,0,IF(N9-M9&gt;0,(N9-M9),0))</f>
        <v>0</v>
      </c>
      <c r="Q9" s="466"/>
      <c r="R9" s="563"/>
      <c r="S9" s="381"/>
      <c r="U9" s="380" t="s">
        <v>93</v>
      </c>
      <c r="V9" s="106">
        <f>'別添1 委託費集計表'!D42</f>
        <v>0</v>
      </c>
      <c r="W9" s="194">
        <v>0</v>
      </c>
      <c r="X9" s="151">
        <f>IF(W9-V9=0,0,IF(W9-V9&lt;0,(W9-V9)*-1,0))</f>
        <v>0</v>
      </c>
      <c r="Y9" s="152">
        <f>IF(W9-V9=0,0,IF(W9-V9&gt;0,(W9-V9),0))</f>
        <v>0</v>
      </c>
      <c r="Z9" s="466"/>
      <c r="AA9" s="563"/>
      <c r="AB9" s="381"/>
      <c r="AD9" s="380" t="s">
        <v>93</v>
      </c>
      <c r="AE9" s="106">
        <f>'別添1 委託費集計表'!E42</f>
        <v>0</v>
      </c>
      <c r="AF9" s="194">
        <v>0</v>
      </c>
      <c r="AG9" s="151">
        <f>IF(AF9-AE9=0,0,IF(AF9-AE9&lt;0,(AF9-AE9)*-1,0))</f>
        <v>0</v>
      </c>
      <c r="AH9" s="152">
        <f>IF(AF9-AE9=0,0,IF(AF9-AE9&gt;0,(AF9-AE9),0))</f>
        <v>0</v>
      </c>
      <c r="AI9" s="466"/>
      <c r="AJ9" s="563"/>
      <c r="AK9" s="381"/>
    </row>
    <row r="10" spans="2:37" ht="15.95" customHeight="1">
      <c r="C10" s="385"/>
      <c r="D10" s="386"/>
      <c r="E10" s="387"/>
      <c r="F10" s="388"/>
      <c r="G10" s="389"/>
      <c r="H10" s="467"/>
      <c r="I10" s="566"/>
      <c r="J10" s="390"/>
      <c r="L10" s="385"/>
      <c r="M10" s="386"/>
      <c r="N10" s="387"/>
      <c r="O10" s="388"/>
      <c r="P10" s="389"/>
      <c r="Q10" s="467"/>
      <c r="R10" s="566"/>
      <c r="S10" s="390"/>
      <c r="U10" s="385"/>
      <c r="V10" s="386"/>
      <c r="W10" s="387"/>
      <c r="X10" s="388"/>
      <c r="Y10" s="389"/>
      <c r="Z10" s="467"/>
      <c r="AA10" s="566"/>
      <c r="AB10" s="390"/>
      <c r="AD10" s="385"/>
      <c r="AE10" s="386"/>
      <c r="AF10" s="387"/>
      <c r="AG10" s="388"/>
      <c r="AH10" s="389"/>
      <c r="AI10" s="467"/>
      <c r="AJ10" s="566"/>
      <c r="AK10" s="390"/>
    </row>
    <row r="11" spans="2:37" ht="15.95" customHeight="1">
      <c r="C11" s="391"/>
      <c r="D11" s="392"/>
      <c r="E11" s="393"/>
      <c r="F11" s="394"/>
      <c r="G11" s="395"/>
      <c r="H11" s="465"/>
      <c r="I11" s="567"/>
      <c r="J11" s="379"/>
      <c r="L11" s="391"/>
      <c r="M11" s="392"/>
      <c r="N11" s="393"/>
      <c r="O11" s="394"/>
      <c r="P11" s="395"/>
      <c r="Q11" s="465"/>
      <c r="R11" s="567"/>
      <c r="S11" s="379"/>
      <c r="U11" s="391"/>
      <c r="V11" s="392"/>
      <c r="W11" s="393"/>
      <c r="X11" s="394"/>
      <c r="Y11" s="395"/>
      <c r="Z11" s="465"/>
      <c r="AA11" s="567"/>
      <c r="AB11" s="379"/>
      <c r="AD11" s="391"/>
      <c r="AE11" s="392"/>
      <c r="AF11" s="393"/>
      <c r="AG11" s="394"/>
      <c r="AH11" s="395"/>
      <c r="AI11" s="465"/>
      <c r="AJ11" s="567"/>
      <c r="AK11" s="379"/>
    </row>
    <row r="12" spans="2:37" ht="15.95" customHeight="1">
      <c r="C12" s="396" t="s">
        <v>10</v>
      </c>
      <c r="D12" s="109">
        <f>SUM(D7:D10)</f>
        <v>0</v>
      </c>
      <c r="E12" s="109">
        <f>SUM(E7:E10)</f>
        <v>0</v>
      </c>
      <c r="F12" s="166">
        <f>IF(E12-D12=0,0,IF(E12-D12&lt;0,(E12-D12)*-1,0))</f>
        <v>0</v>
      </c>
      <c r="G12" s="167">
        <f>IF(E12-D12=0,0,IF(E12-D12&gt;0,(E12-D12),0))</f>
        <v>0</v>
      </c>
      <c r="H12" s="467"/>
      <c r="I12" s="566"/>
      <c r="J12" s="390"/>
      <c r="L12" s="396" t="s">
        <v>10</v>
      </c>
      <c r="M12" s="109">
        <f>SUM(M7:M10)</f>
        <v>0</v>
      </c>
      <c r="N12" s="109">
        <f>SUM(N7:N10)</f>
        <v>0</v>
      </c>
      <c r="O12" s="166">
        <f>IF(N12-M12=0,0,IF(N12-M12&lt;0,(N12-M12)*-1,0))</f>
        <v>0</v>
      </c>
      <c r="P12" s="167">
        <f>IF(N12-M12=0,0,IF(N12-M12&gt;0,(N12-M12),0))</f>
        <v>0</v>
      </c>
      <c r="Q12" s="467"/>
      <c r="R12" s="566"/>
      <c r="S12" s="390"/>
      <c r="U12" s="396" t="s">
        <v>10</v>
      </c>
      <c r="V12" s="109">
        <f>SUM(V7:V10)</f>
        <v>0</v>
      </c>
      <c r="W12" s="109">
        <f>SUM(W7:W10)</f>
        <v>0</v>
      </c>
      <c r="X12" s="166">
        <f>IF(W12-V12=0,0,IF(W12-V12&lt;0,(W12-V12)*-1,0))</f>
        <v>0</v>
      </c>
      <c r="Y12" s="167">
        <f>IF(W12-V12=0,0,IF(W12-V12&gt;0,(W12-V12),0))</f>
        <v>0</v>
      </c>
      <c r="Z12" s="467"/>
      <c r="AA12" s="566"/>
      <c r="AB12" s="390"/>
      <c r="AD12" s="396" t="s">
        <v>10</v>
      </c>
      <c r="AE12" s="109">
        <f>SUM(AE7:AE10)</f>
        <v>0</v>
      </c>
      <c r="AF12" s="109">
        <f>SUM(AF7:AF10)</f>
        <v>0</v>
      </c>
      <c r="AG12" s="166">
        <f>IF(AF12-AE12=0,0,IF(AF12-AE12&lt;0,(AF12-AE12)*-1,0))</f>
        <v>0</v>
      </c>
      <c r="AH12" s="167">
        <f>IF(AF12-AE12=0,0,IF(AF12-AE12&gt;0,(AF12-AE12),0))</f>
        <v>0</v>
      </c>
      <c r="AI12" s="467"/>
      <c r="AJ12" s="566"/>
      <c r="AK12" s="390"/>
    </row>
    <row r="13" spans="2:37" ht="15.95" customHeight="1"/>
    <row r="14" spans="2:37" ht="15.95" customHeight="1">
      <c r="C14" s="370" t="s">
        <v>31</v>
      </c>
      <c r="D14" s="370"/>
      <c r="L14" s="370" t="s">
        <v>31</v>
      </c>
      <c r="M14" s="370"/>
      <c r="U14" s="370" t="s">
        <v>31</v>
      </c>
      <c r="V14" s="370"/>
      <c r="AD14" s="370" t="s">
        <v>31</v>
      </c>
      <c r="AE14" s="370"/>
    </row>
    <row r="15" spans="2:37" ht="15.95" customHeight="1">
      <c r="C15" s="473"/>
      <c r="D15" s="475"/>
      <c r="E15" s="475"/>
      <c r="F15" s="754" t="s">
        <v>5</v>
      </c>
      <c r="G15" s="755"/>
      <c r="H15" s="397"/>
      <c r="I15" s="398"/>
      <c r="J15" s="375"/>
      <c r="L15" s="473"/>
      <c r="M15" s="475"/>
      <c r="N15" s="475"/>
      <c r="O15" s="754" t="s">
        <v>5</v>
      </c>
      <c r="P15" s="755"/>
      <c r="Q15" s="397"/>
      <c r="R15" s="398"/>
      <c r="S15" s="375"/>
      <c r="U15" s="473"/>
      <c r="V15" s="475"/>
      <c r="W15" s="475"/>
      <c r="X15" s="754" t="s">
        <v>5</v>
      </c>
      <c r="Y15" s="755"/>
      <c r="Z15" s="397"/>
      <c r="AA15" s="398"/>
      <c r="AB15" s="375"/>
      <c r="AD15" s="473"/>
      <c r="AE15" s="475"/>
      <c r="AF15" s="475"/>
      <c r="AG15" s="754" t="s">
        <v>5</v>
      </c>
      <c r="AH15" s="755"/>
      <c r="AI15" s="397"/>
      <c r="AJ15" s="398"/>
      <c r="AK15" s="375"/>
    </row>
    <row r="16" spans="2:37" ht="15.95" customHeight="1">
      <c r="C16" s="474" t="s">
        <v>6</v>
      </c>
      <c r="D16" s="476" t="s">
        <v>7</v>
      </c>
      <c r="E16" s="476" t="s">
        <v>8</v>
      </c>
      <c r="F16" s="475" t="s">
        <v>1</v>
      </c>
      <c r="G16" s="397" t="s">
        <v>2</v>
      </c>
      <c r="H16" s="756" t="s">
        <v>9</v>
      </c>
      <c r="I16" s="757"/>
      <c r="J16" s="758"/>
      <c r="L16" s="474" t="s">
        <v>6</v>
      </c>
      <c r="M16" s="476" t="s">
        <v>7</v>
      </c>
      <c r="N16" s="476" t="s">
        <v>8</v>
      </c>
      <c r="O16" s="475" t="s">
        <v>1</v>
      </c>
      <c r="P16" s="397" t="s">
        <v>2</v>
      </c>
      <c r="Q16" s="756" t="s">
        <v>9</v>
      </c>
      <c r="R16" s="757"/>
      <c r="S16" s="758"/>
      <c r="U16" s="474" t="s">
        <v>6</v>
      </c>
      <c r="V16" s="476" t="s">
        <v>7</v>
      </c>
      <c r="W16" s="476" t="s">
        <v>8</v>
      </c>
      <c r="X16" s="475" t="s">
        <v>1</v>
      </c>
      <c r="Y16" s="397" t="s">
        <v>2</v>
      </c>
      <c r="Z16" s="756" t="s">
        <v>9</v>
      </c>
      <c r="AA16" s="757"/>
      <c r="AB16" s="758"/>
      <c r="AD16" s="474" t="s">
        <v>6</v>
      </c>
      <c r="AE16" s="476" t="s">
        <v>7</v>
      </c>
      <c r="AF16" s="476" t="s">
        <v>8</v>
      </c>
      <c r="AG16" s="475" t="s">
        <v>1</v>
      </c>
      <c r="AH16" s="397" t="s">
        <v>2</v>
      </c>
      <c r="AI16" s="756" t="s">
        <v>9</v>
      </c>
      <c r="AJ16" s="757"/>
      <c r="AK16" s="758"/>
    </row>
    <row r="17" spans="2:37" ht="15.95" customHeight="1">
      <c r="C17" s="399"/>
      <c r="D17" s="400" t="s">
        <v>4</v>
      </c>
      <c r="E17" s="400" t="s">
        <v>4</v>
      </c>
      <c r="F17" s="400" t="s">
        <v>4</v>
      </c>
      <c r="G17" s="401" t="s">
        <v>4</v>
      </c>
      <c r="H17" s="401"/>
      <c r="I17" s="568"/>
      <c r="J17" s="379"/>
      <c r="L17" s="399"/>
      <c r="M17" s="400" t="s">
        <v>4</v>
      </c>
      <c r="N17" s="400" t="s">
        <v>4</v>
      </c>
      <c r="O17" s="400" t="s">
        <v>4</v>
      </c>
      <c r="P17" s="401" t="s">
        <v>4</v>
      </c>
      <c r="Q17" s="401"/>
      <c r="R17" s="568"/>
      <c r="S17" s="379"/>
      <c r="U17" s="399"/>
      <c r="V17" s="400" t="s">
        <v>4</v>
      </c>
      <c r="W17" s="400" t="s">
        <v>4</v>
      </c>
      <c r="X17" s="400" t="s">
        <v>4</v>
      </c>
      <c r="Y17" s="401" t="s">
        <v>4</v>
      </c>
      <c r="Z17" s="401"/>
      <c r="AA17" s="568"/>
      <c r="AB17" s="379"/>
      <c r="AD17" s="399"/>
      <c r="AE17" s="400" t="s">
        <v>4</v>
      </c>
      <c r="AF17" s="400" t="s">
        <v>4</v>
      </c>
      <c r="AG17" s="400" t="s">
        <v>4</v>
      </c>
      <c r="AH17" s="401" t="s">
        <v>4</v>
      </c>
      <c r="AI17" s="401"/>
      <c r="AJ17" s="568"/>
      <c r="AK17" s="379"/>
    </row>
    <row r="18" spans="2:37" ht="15.95" customHeight="1">
      <c r="B18" s="370"/>
      <c r="C18" s="402" t="s">
        <v>78</v>
      </c>
      <c r="D18" s="111">
        <f>'別添1 委託費集計表'!B12</f>
        <v>0</v>
      </c>
      <c r="E18" s="111">
        <f>'別添1 委託費集計表'!B54</f>
        <v>0</v>
      </c>
      <c r="F18" s="160">
        <f>IF(D18&gt;E18,D18-E18,0)</f>
        <v>0</v>
      </c>
      <c r="G18" s="161">
        <f>IF(E18&gt;D18,E18-D18,0)</f>
        <v>0</v>
      </c>
      <c r="H18" s="564"/>
      <c r="I18" s="565"/>
      <c r="J18" s="381"/>
      <c r="K18" s="370"/>
      <c r="L18" s="402" t="s">
        <v>78</v>
      </c>
      <c r="M18" s="111">
        <f>'別添1 委託費集計表'!C12</f>
        <v>0</v>
      </c>
      <c r="N18" s="111">
        <f>'別添1 委託費集計表'!C54</f>
        <v>0</v>
      </c>
      <c r="O18" s="160">
        <f>IF(M18&gt;N18,M18-N18,0)</f>
        <v>0</v>
      </c>
      <c r="P18" s="161">
        <f>IF(N18&gt;M18,N18-M18,0)</f>
        <v>0</v>
      </c>
      <c r="Q18" s="564"/>
      <c r="R18" s="565"/>
      <c r="S18" s="381"/>
      <c r="T18" s="370"/>
      <c r="U18" s="402" t="s">
        <v>78</v>
      </c>
      <c r="V18" s="111">
        <f>'別添1 委託費集計表'!D12</f>
        <v>0</v>
      </c>
      <c r="W18" s="111">
        <f>'別添1 委託費集計表'!D54</f>
        <v>0</v>
      </c>
      <c r="X18" s="160">
        <f>IF(V18&gt;W18,V18-W18,0)</f>
        <v>0</v>
      </c>
      <c r="Y18" s="161">
        <f>IF(W18&gt;V18,W18-V18,0)</f>
        <v>0</v>
      </c>
      <c r="Z18" s="564"/>
      <c r="AA18" s="565"/>
      <c r="AB18" s="381"/>
      <c r="AC18" s="370"/>
      <c r="AD18" s="402" t="s">
        <v>78</v>
      </c>
      <c r="AE18" s="111">
        <f>'別添1 委託費集計表'!E12</f>
        <v>0</v>
      </c>
      <c r="AF18" s="111">
        <f>'別添1 委託費集計表'!E54</f>
        <v>0</v>
      </c>
      <c r="AG18" s="160">
        <f>IF(AE18&gt;AF18,AE18-AF18,0)</f>
        <v>0</v>
      </c>
      <c r="AH18" s="161">
        <f>IF(AF18&gt;AE18,AF18-AE18,0)</f>
        <v>0</v>
      </c>
      <c r="AI18" s="564"/>
      <c r="AJ18" s="565"/>
      <c r="AK18" s="381"/>
    </row>
    <row r="19" spans="2:37" ht="15.95" customHeight="1">
      <c r="B19" s="370"/>
      <c r="C19" s="383"/>
      <c r="D19" s="384"/>
      <c r="E19" s="384"/>
      <c r="F19" s="160"/>
      <c r="G19" s="161"/>
      <c r="H19" s="564"/>
      <c r="I19" s="565"/>
      <c r="J19" s="381"/>
      <c r="K19" s="370"/>
      <c r="L19" s="383"/>
      <c r="M19" s="384"/>
      <c r="N19" s="384"/>
      <c r="O19" s="160"/>
      <c r="P19" s="161"/>
      <c r="Q19" s="564"/>
      <c r="R19" s="565"/>
      <c r="S19" s="381"/>
      <c r="T19" s="370"/>
      <c r="U19" s="383"/>
      <c r="V19" s="384"/>
      <c r="W19" s="384"/>
      <c r="X19" s="160"/>
      <c r="Y19" s="161"/>
      <c r="Z19" s="564"/>
      <c r="AA19" s="565"/>
      <c r="AB19" s="381"/>
      <c r="AC19" s="370"/>
      <c r="AD19" s="383"/>
      <c r="AE19" s="384"/>
      <c r="AF19" s="384"/>
      <c r="AG19" s="160"/>
      <c r="AH19" s="161"/>
      <c r="AI19" s="564"/>
      <c r="AJ19" s="565"/>
      <c r="AK19" s="381"/>
    </row>
    <row r="20" spans="2:37" ht="15.95" customHeight="1">
      <c r="B20" s="370"/>
      <c r="C20" s="383" t="s">
        <v>79</v>
      </c>
      <c r="D20" s="111">
        <f>'別添1 委託費集計表'!B14</f>
        <v>0</v>
      </c>
      <c r="E20" s="111">
        <f>'別添1 委託費集計表'!B55</f>
        <v>0</v>
      </c>
      <c r="F20" s="160">
        <f>IF(D20&gt;E20,D20-E20,0)</f>
        <v>0</v>
      </c>
      <c r="G20" s="161">
        <f>IF(E20&gt;D20,E20-D20,0)</f>
        <v>0</v>
      </c>
      <c r="H20" s="564"/>
      <c r="I20" s="565"/>
      <c r="J20" s="381"/>
      <c r="K20" s="370"/>
      <c r="L20" s="383" t="s">
        <v>79</v>
      </c>
      <c r="M20" s="111">
        <f>'別添1 委託費集計表'!C14</f>
        <v>0</v>
      </c>
      <c r="N20" s="111">
        <f>'別添1 委託費集計表'!C55</f>
        <v>0</v>
      </c>
      <c r="O20" s="160">
        <f>IF(M20&gt;N20,M20-N20,0)</f>
        <v>0</v>
      </c>
      <c r="P20" s="161">
        <f>IF(N20&gt;M20,N20-M20,0)</f>
        <v>0</v>
      </c>
      <c r="Q20" s="564"/>
      <c r="R20" s="565"/>
      <c r="S20" s="381"/>
      <c r="T20" s="370"/>
      <c r="U20" s="383" t="s">
        <v>79</v>
      </c>
      <c r="V20" s="111">
        <f>'別添1 委託費集計表'!D14</f>
        <v>0</v>
      </c>
      <c r="W20" s="111">
        <f>'別添1 委託費集計表'!D55</f>
        <v>0</v>
      </c>
      <c r="X20" s="160">
        <f>IF(V20&gt;W20,V20-W20,0)</f>
        <v>0</v>
      </c>
      <c r="Y20" s="161">
        <f>IF(W20&gt;V20,W20-V20,0)</f>
        <v>0</v>
      </c>
      <c r="Z20" s="564"/>
      <c r="AA20" s="565"/>
      <c r="AB20" s="381"/>
      <c r="AC20" s="370"/>
      <c r="AD20" s="383" t="s">
        <v>79</v>
      </c>
      <c r="AE20" s="111">
        <f>'別添1 委託費集計表'!E14</f>
        <v>0</v>
      </c>
      <c r="AF20" s="111">
        <f>'別添1 委託費集計表'!E55</f>
        <v>0</v>
      </c>
      <c r="AG20" s="160">
        <f>IF(AE20&gt;AF20,AE20-AF20,0)</f>
        <v>0</v>
      </c>
      <c r="AH20" s="161">
        <f>IF(AF20&gt;AE20,AF20-AE20,0)</f>
        <v>0</v>
      </c>
      <c r="AI20" s="564"/>
      <c r="AJ20" s="565"/>
      <c r="AK20" s="381"/>
    </row>
    <row r="21" spans="2:37" ht="15.95" customHeight="1">
      <c r="B21" s="370"/>
      <c r="C21" s="383"/>
      <c r="D21" s="384"/>
      <c r="E21" s="384"/>
      <c r="F21" s="160"/>
      <c r="G21" s="161"/>
      <c r="H21" s="564"/>
      <c r="I21" s="565"/>
      <c r="J21" s="381"/>
      <c r="K21" s="370"/>
      <c r="L21" s="383"/>
      <c r="M21" s="384"/>
      <c r="N21" s="384"/>
      <c r="O21" s="160"/>
      <c r="P21" s="161"/>
      <c r="Q21" s="564"/>
      <c r="R21" s="565"/>
      <c r="S21" s="381"/>
      <c r="T21" s="370"/>
      <c r="U21" s="383"/>
      <c r="V21" s="384"/>
      <c r="W21" s="384"/>
      <c r="X21" s="160"/>
      <c r="Y21" s="161"/>
      <c r="Z21" s="564"/>
      <c r="AA21" s="565"/>
      <c r="AB21" s="381"/>
      <c r="AC21" s="370"/>
      <c r="AD21" s="383"/>
      <c r="AE21" s="384"/>
      <c r="AF21" s="384"/>
      <c r="AG21" s="160"/>
      <c r="AH21" s="161"/>
      <c r="AI21" s="564"/>
      <c r="AJ21" s="565"/>
      <c r="AK21" s="381"/>
    </row>
    <row r="22" spans="2:37" ht="15.95" customHeight="1">
      <c r="B22" s="370"/>
      <c r="C22" s="383" t="s">
        <v>80</v>
      </c>
      <c r="D22" s="111">
        <f>'別添1 委託費集計表'!B18</f>
        <v>0</v>
      </c>
      <c r="E22" s="111">
        <f>'別添1 委託費集計表'!B56</f>
        <v>0</v>
      </c>
      <c r="F22" s="160">
        <f>IF(D22&gt;E22,D22-E22,0)</f>
        <v>0</v>
      </c>
      <c r="G22" s="161">
        <f>IF(E22&gt;D22,E22-D22,0)</f>
        <v>0</v>
      </c>
      <c r="H22" s="564"/>
      <c r="I22" s="565"/>
      <c r="J22" s="381"/>
      <c r="K22" s="370"/>
      <c r="L22" s="383" t="s">
        <v>80</v>
      </c>
      <c r="M22" s="111">
        <f>'別添1 委託費集計表'!C18</f>
        <v>0</v>
      </c>
      <c r="N22" s="111">
        <f>'別添1 委託費集計表'!C56</f>
        <v>0</v>
      </c>
      <c r="O22" s="160">
        <f>IF(M22&gt;N22,M22-N22,0)</f>
        <v>0</v>
      </c>
      <c r="P22" s="161">
        <f>IF(N22&gt;M22,N22-M22,0)</f>
        <v>0</v>
      </c>
      <c r="Q22" s="564"/>
      <c r="R22" s="565"/>
      <c r="S22" s="381"/>
      <c r="T22" s="370"/>
      <c r="U22" s="383" t="s">
        <v>80</v>
      </c>
      <c r="V22" s="111">
        <f>'別添1 委託費集計表'!D18</f>
        <v>0</v>
      </c>
      <c r="W22" s="111">
        <f>'別添1 委託費集計表'!D56</f>
        <v>0</v>
      </c>
      <c r="X22" s="160">
        <f>IF(V22&gt;W22,V22-W22,0)</f>
        <v>0</v>
      </c>
      <c r="Y22" s="161">
        <f>IF(W22&gt;V22,W22-V22,0)</f>
        <v>0</v>
      </c>
      <c r="Z22" s="564"/>
      <c r="AA22" s="565"/>
      <c r="AB22" s="381"/>
      <c r="AC22" s="370"/>
      <c r="AD22" s="383" t="s">
        <v>80</v>
      </c>
      <c r="AE22" s="111">
        <f>'別添1 委託費集計表'!E18</f>
        <v>0</v>
      </c>
      <c r="AF22" s="111">
        <f>'別添1 委託費集計表'!E56</f>
        <v>0</v>
      </c>
      <c r="AG22" s="160">
        <f>IF(AE22&gt;AF22,AE22-AF22,0)</f>
        <v>0</v>
      </c>
      <c r="AH22" s="161">
        <f>IF(AF22&gt;AE22,AF22-AE22,0)</f>
        <v>0</v>
      </c>
      <c r="AI22" s="564"/>
      <c r="AJ22" s="565"/>
      <c r="AK22" s="381"/>
    </row>
    <row r="23" spans="2:37" ht="15.95" customHeight="1">
      <c r="B23" s="370"/>
      <c r="C23" s="403"/>
      <c r="D23" s="384"/>
      <c r="E23" s="384"/>
      <c r="F23" s="160"/>
      <c r="G23" s="161"/>
      <c r="H23" s="564"/>
      <c r="I23" s="565"/>
      <c r="J23" s="381"/>
      <c r="K23" s="370"/>
      <c r="L23" s="403"/>
      <c r="M23" s="384"/>
      <c r="N23" s="384"/>
      <c r="O23" s="160"/>
      <c r="P23" s="161"/>
      <c r="Q23" s="564"/>
      <c r="R23" s="565"/>
      <c r="S23" s="381"/>
      <c r="T23" s="370"/>
      <c r="U23" s="403"/>
      <c r="V23" s="384"/>
      <c r="W23" s="384"/>
      <c r="X23" s="160"/>
      <c r="Y23" s="161"/>
      <c r="Z23" s="564"/>
      <c r="AA23" s="565"/>
      <c r="AB23" s="381"/>
      <c r="AC23" s="370"/>
      <c r="AD23" s="403"/>
      <c r="AE23" s="384"/>
      <c r="AF23" s="384"/>
      <c r="AG23" s="160"/>
      <c r="AH23" s="161"/>
      <c r="AI23" s="564"/>
      <c r="AJ23" s="565"/>
      <c r="AK23" s="381"/>
    </row>
    <row r="24" spans="2:37" ht="15.95" customHeight="1">
      <c r="B24" s="370"/>
      <c r="C24" s="404" t="s">
        <v>81</v>
      </c>
      <c r="D24" s="111">
        <f>'別添1 委託費集計表'!B22</f>
        <v>0</v>
      </c>
      <c r="E24" s="111">
        <f>'別添1 委託費集計表'!B57</f>
        <v>0</v>
      </c>
      <c r="F24" s="160">
        <f t="shared" ref="F24:F29" si="0">IF(D24&gt;E24,D24-E24,0)</f>
        <v>0</v>
      </c>
      <c r="G24" s="161">
        <f t="shared" ref="G24:G29" si="1">IF(E24&gt;D24,E24-D24,0)</f>
        <v>0</v>
      </c>
      <c r="H24" s="564"/>
      <c r="I24" s="565"/>
      <c r="J24" s="381"/>
      <c r="K24" s="370"/>
      <c r="L24" s="404" t="s">
        <v>81</v>
      </c>
      <c r="M24" s="111">
        <f>'別添1 委託費集計表'!C22</f>
        <v>0</v>
      </c>
      <c r="N24" s="111">
        <f>'別添1 委託費集計表'!C57</f>
        <v>0</v>
      </c>
      <c r="O24" s="160">
        <f t="shared" ref="O24" si="2">IF(M24&gt;N24,M24-N24,0)</f>
        <v>0</v>
      </c>
      <c r="P24" s="161">
        <f t="shared" ref="P24" si="3">IF(N24&gt;M24,N24-M24,0)</f>
        <v>0</v>
      </c>
      <c r="Q24" s="564"/>
      <c r="R24" s="565"/>
      <c r="S24" s="381"/>
      <c r="T24" s="370"/>
      <c r="U24" s="404" t="s">
        <v>81</v>
      </c>
      <c r="V24" s="111">
        <f>'別添1 委託費集計表'!D22</f>
        <v>0</v>
      </c>
      <c r="W24" s="111">
        <f>'別添1 委託費集計表'!D57</f>
        <v>0</v>
      </c>
      <c r="X24" s="160">
        <f t="shared" ref="X24" si="4">IF(V24&gt;W24,V24-W24,0)</f>
        <v>0</v>
      </c>
      <c r="Y24" s="161">
        <f t="shared" ref="Y24" si="5">IF(W24&gt;V24,W24-V24,0)</f>
        <v>0</v>
      </c>
      <c r="Z24" s="564"/>
      <c r="AA24" s="565"/>
      <c r="AB24" s="381"/>
      <c r="AC24" s="370"/>
      <c r="AD24" s="404" t="s">
        <v>81</v>
      </c>
      <c r="AE24" s="111">
        <f>'別添1 委託費集計表'!E22</f>
        <v>0</v>
      </c>
      <c r="AF24" s="111">
        <f>'別添1 委託費集計表'!E57</f>
        <v>0</v>
      </c>
      <c r="AG24" s="160">
        <f t="shared" ref="AG24" si="6">IF(AE24&gt;AF24,AE24-AF24,0)</f>
        <v>0</v>
      </c>
      <c r="AH24" s="161">
        <f t="shared" ref="AH24" si="7">IF(AF24&gt;AE24,AF24-AE24,0)</f>
        <v>0</v>
      </c>
      <c r="AI24" s="564"/>
      <c r="AJ24" s="565"/>
      <c r="AK24" s="381"/>
    </row>
    <row r="25" spans="2:37" ht="15.95" customHeight="1">
      <c r="C25" s="383"/>
      <c r="D25" s="384"/>
      <c r="E25" s="384"/>
      <c r="F25" s="160"/>
      <c r="G25" s="161"/>
      <c r="H25" s="564"/>
      <c r="I25" s="565"/>
      <c r="J25" s="381"/>
      <c r="L25" s="383"/>
      <c r="M25" s="384"/>
      <c r="N25" s="384"/>
      <c r="O25" s="160"/>
      <c r="P25" s="161"/>
      <c r="Q25" s="564"/>
      <c r="R25" s="565"/>
      <c r="S25" s="381"/>
      <c r="U25" s="383"/>
      <c r="V25" s="384"/>
      <c r="W25" s="384"/>
      <c r="X25" s="160"/>
      <c r="Y25" s="161"/>
      <c r="Z25" s="564"/>
      <c r="AA25" s="565"/>
      <c r="AB25" s="381"/>
      <c r="AD25" s="383"/>
      <c r="AE25" s="384"/>
      <c r="AF25" s="384"/>
      <c r="AG25" s="160"/>
      <c r="AH25" s="161"/>
      <c r="AI25" s="564"/>
      <c r="AJ25" s="565"/>
      <c r="AK25" s="381"/>
    </row>
    <row r="26" spans="2:37" ht="15.95" customHeight="1">
      <c r="C26" s="383" t="s">
        <v>82</v>
      </c>
      <c r="D26" s="111">
        <f>'別添1 委託費集計表'!B27</f>
        <v>0</v>
      </c>
      <c r="E26" s="111">
        <f>'別添1 委託費集計表'!B58</f>
        <v>0</v>
      </c>
      <c r="F26" s="160">
        <f t="shared" si="0"/>
        <v>0</v>
      </c>
      <c r="G26" s="161">
        <f t="shared" si="1"/>
        <v>0</v>
      </c>
      <c r="H26" s="468" t="s">
        <v>101</v>
      </c>
      <c r="I26" s="113">
        <f>'別添1 委託費集計表'!B34</f>
        <v>0</v>
      </c>
      <c r="J26" s="405" t="s">
        <v>102</v>
      </c>
      <c r="L26" s="383" t="s">
        <v>82</v>
      </c>
      <c r="M26" s="111">
        <f>'別添1 委託費集計表'!C27</f>
        <v>0</v>
      </c>
      <c r="N26" s="111">
        <f>'別添1 委託費集計表'!C58</f>
        <v>0</v>
      </c>
      <c r="O26" s="160">
        <f t="shared" ref="O26" si="8">IF(M26&gt;N26,M26-N26,0)</f>
        <v>0</v>
      </c>
      <c r="P26" s="161">
        <f t="shared" ref="P26" si="9">IF(N26&gt;M26,N26-M26,0)</f>
        <v>0</v>
      </c>
      <c r="Q26" s="468" t="s">
        <v>101</v>
      </c>
      <c r="R26" s="113">
        <f>'別添1 委託費集計表'!C34</f>
        <v>0</v>
      </c>
      <c r="S26" s="405" t="s">
        <v>102</v>
      </c>
      <c r="U26" s="383" t="s">
        <v>82</v>
      </c>
      <c r="V26" s="111">
        <f>'別添1 委託費集計表'!D27</f>
        <v>0</v>
      </c>
      <c r="W26" s="111">
        <f>'別添1 委託費集計表'!D58</f>
        <v>0</v>
      </c>
      <c r="X26" s="160">
        <f t="shared" ref="X26" si="10">IF(V26&gt;W26,V26-W26,0)</f>
        <v>0</v>
      </c>
      <c r="Y26" s="161">
        <f t="shared" ref="Y26" si="11">IF(W26&gt;V26,W26-V26,0)</f>
        <v>0</v>
      </c>
      <c r="Z26" s="468" t="s">
        <v>101</v>
      </c>
      <c r="AA26" s="113">
        <f>'別添1 委託費集計表'!D34</f>
        <v>0</v>
      </c>
      <c r="AB26" s="405" t="s">
        <v>102</v>
      </c>
      <c r="AD26" s="383" t="s">
        <v>82</v>
      </c>
      <c r="AE26" s="111">
        <f>'別添1 委託費集計表'!E27</f>
        <v>0</v>
      </c>
      <c r="AF26" s="111">
        <f>'別添1 委託費集計表'!E58</f>
        <v>0</v>
      </c>
      <c r="AG26" s="160">
        <f t="shared" ref="AG26" si="12">IF(AE26&gt;AF26,AE26-AF26,0)</f>
        <v>0</v>
      </c>
      <c r="AH26" s="161">
        <f t="shared" ref="AH26" si="13">IF(AF26&gt;AE26,AF26-AE26,0)</f>
        <v>0</v>
      </c>
      <c r="AI26" s="468" t="s">
        <v>101</v>
      </c>
      <c r="AJ26" s="113">
        <f>'別添1 委託費集計表'!E34</f>
        <v>0</v>
      </c>
      <c r="AK26" s="405" t="s">
        <v>102</v>
      </c>
    </row>
    <row r="27" spans="2:37" ht="15.95" customHeight="1">
      <c r="C27" s="383"/>
      <c r="D27" s="384"/>
      <c r="E27" s="384"/>
      <c r="F27" s="160"/>
      <c r="G27" s="161"/>
      <c r="H27" s="761" t="s">
        <v>131</v>
      </c>
      <c r="I27" s="762"/>
      <c r="J27" s="763"/>
      <c r="L27" s="383"/>
      <c r="M27" s="384"/>
      <c r="N27" s="384"/>
      <c r="O27" s="160"/>
      <c r="P27" s="161"/>
      <c r="Q27" s="761" t="s">
        <v>131</v>
      </c>
      <c r="R27" s="762"/>
      <c r="S27" s="763"/>
      <c r="U27" s="383"/>
      <c r="V27" s="384"/>
      <c r="W27" s="384"/>
      <c r="X27" s="160"/>
      <c r="Y27" s="161"/>
      <c r="Z27" s="761" t="s">
        <v>131</v>
      </c>
      <c r="AA27" s="762"/>
      <c r="AB27" s="763"/>
      <c r="AD27" s="383"/>
      <c r="AE27" s="384"/>
      <c r="AF27" s="384"/>
      <c r="AG27" s="160"/>
      <c r="AH27" s="161"/>
      <c r="AI27" s="761" t="s">
        <v>131</v>
      </c>
      <c r="AJ27" s="762"/>
      <c r="AK27" s="763"/>
    </row>
    <row r="28" spans="2:37" ht="15.95" customHeight="1">
      <c r="C28" s="383"/>
      <c r="D28" s="384"/>
      <c r="E28" s="384"/>
      <c r="F28" s="160"/>
      <c r="G28" s="161"/>
      <c r="H28" s="406"/>
      <c r="I28" s="407"/>
      <c r="J28" s="405"/>
      <c r="L28" s="383"/>
      <c r="M28" s="384"/>
      <c r="N28" s="384"/>
      <c r="O28" s="160"/>
      <c r="P28" s="161"/>
      <c r="Q28" s="406"/>
      <c r="R28" s="407"/>
      <c r="S28" s="405"/>
      <c r="U28" s="383"/>
      <c r="V28" s="384"/>
      <c r="W28" s="384"/>
      <c r="X28" s="160"/>
      <c r="Y28" s="161"/>
      <c r="Z28" s="406"/>
      <c r="AA28" s="407"/>
      <c r="AB28" s="405"/>
      <c r="AD28" s="383"/>
      <c r="AE28" s="384"/>
      <c r="AF28" s="384"/>
      <c r="AG28" s="160"/>
      <c r="AH28" s="161"/>
      <c r="AI28" s="406"/>
      <c r="AJ28" s="407"/>
      <c r="AK28" s="405"/>
    </row>
    <row r="29" spans="2:37" ht="15.95" customHeight="1">
      <c r="C29" s="402" t="s">
        <v>83</v>
      </c>
      <c r="D29" s="111">
        <f>'別添1 委託費集計表'!B36</f>
        <v>0</v>
      </c>
      <c r="E29" s="111">
        <f>'別添1 委託費集計表'!B60</f>
        <v>0</v>
      </c>
      <c r="F29" s="160">
        <f t="shared" si="0"/>
        <v>0</v>
      </c>
      <c r="G29" s="161">
        <f t="shared" si="1"/>
        <v>0</v>
      </c>
      <c r="H29" s="764" t="s">
        <v>103</v>
      </c>
      <c r="I29" s="765"/>
      <c r="J29" s="766"/>
      <c r="L29" s="402" t="s">
        <v>83</v>
      </c>
      <c r="M29" s="111">
        <f>'別添1 委託費集計表'!C36</f>
        <v>0</v>
      </c>
      <c r="N29" s="111">
        <f>'別添1 委託費集計表'!C60</f>
        <v>0</v>
      </c>
      <c r="O29" s="160">
        <f t="shared" ref="O29" si="14">IF(M29&gt;N29,M29-N29,0)</f>
        <v>0</v>
      </c>
      <c r="P29" s="161">
        <f t="shared" ref="P29" si="15">IF(N29&gt;M29,N29-M29,0)</f>
        <v>0</v>
      </c>
      <c r="Q29" s="764" t="s">
        <v>103</v>
      </c>
      <c r="R29" s="765"/>
      <c r="S29" s="766"/>
      <c r="U29" s="402" t="s">
        <v>83</v>
      </c>
      <c r="V29" s="111">
        <f>'別添1 委託費集計表'!D36</f>
        <v>0</v>
      </c>
      <c r="W29" s="111">
        <f>'別添1 委託費集計表'!D60</f>
        <v>0</v>
      </c>
      <c r="X29" s="160">
        <f t="shared" ref="X29" si="16">IF(V29&gt;W29,V29-W29,0)</f>
        <v>0</v>
      </c>
      <c r="Y29" s="161">
        <f t="shared" ref="Y29" si="17">IF(W29&gt;V29,W29-V29,0)</f>
        <v>0</v>
      </c>
      <c r="Z29" s="764" t="s">
        <v>103</v>
      </c>
      <c r="AA29" s="765"/>
      <c r="AB29" s="766"/>
      <c r="AD29" s="402" t="s">
        <v>83</v>
      </c>
      <c r="AE29" s="111">
        <f>'別添1 委託費集計表'!E36</f>
        <v>0</v>
      </c>
      <c r="AF29" s="111">
        <f>'別添1 委託費集計表'!E60</f>
        <v>0</v>
      </c>
      <c r="AG29" s="160">
        <f t="shared" ref="AG29" si="18">IF(AE29&gt;AF29,AE29-AF29,0)</f>
        <v>0</v>
      </c>
      <c r="AH29" s="161">
        <f t="shared" ref="AH29" si="19">IF(AF29&gt;AE29,AF29-AE29,0)</f>
        <v>0</v>
      </c>
      <c r="AI29" s="764" t="s">
        <v>103</v>
      </c>
      <c r="AJ29" s="765"/>
      <c r="AK29" s="766"/>
    </row>
    <row r="30" spans="2:37" ht="15.95" customHeight="1">
      <c r="C30" s="408"/>
      <c r="D30" s="384"/>
      <c r="E30" s="384"/>
      <c r="F30" s="160"/>
      <c r="G30" s="161"/>
      <c r="H30" s="626" t="str">
        <f>IF(OR(D29="",D29=0),"",IF(D29&gt;E29,"精算額が予算額を超えています。",IF(D29&gt;D18*0.3,"直接経費の30％を超えています。","")))</f>
        <v/>
      </c>
      <c r="I30" s="627"/>
      <c r="J30" s="628"/>
      <c r="L30" s="408"/>
      <c r="M30" s="384"/>
      <c r="N30" s="384"/>
      <c r="O30" s="160"/>
      <c r="P30" s="161"/>
      <c r="Q30" s="626" t="str">
        <f>IF(OR(M29="",M29=0),"",IF(M29&gt;N29,"精算額が予算額を超えています。",IF(M29&gt;M18*0.3,"直接経費の30％を超えています。","")))</f>
        <v/>
      </c>
      <c r="R30" s="627"/>
      <c r="S30" s="628"/>
      <c r="U30" s="408"/>
      <c r="V30" s="384"/>
      <c r="W30" s="384"/>
      <c r="X30" s="160"/>
      <c r="Y30" s="161"/>
      <c r="Z30" s="626" t="str">
        <f>IF(OR(V29="",V29=0),"",IF(V29&gt;W29,"精算額が予算額を超えています。",IF(V29&gt;V18*0.3,"直接経費の30％を超えています。","")))</f>
        <v/>
      </c>
      <c r="AA30" s="627"/>
      <c r="AB30" s="628"/>
      <c r="AD30" s="408"/>
      <c r="AE30" s="384"/>
      <c r="AF30" s="384"/>
      <c r="AG30" s="160"/>
      <c r="AH30" s="161"/>
      <c r="AI30" s="626" t="str">
        <f>IF(OR(AE29="",AE29=0),"",IF(AE29&gt;AF29,"精算額が予算額を超えています。",IF(AE29&gt;AE18*0.3,"直接経費の30％を超えています。","")))</f>
        <v/>
      </c>
      <c r="AJ30" s="627"/>
      <c r="AK30" s="628"/>
    </row>
    <row r="31" spans="2:37" ht="22.15" customHeight="1">
      <c r="C31" s="409"/>
      <c r="D31" s="384"/>
      <c r="E31" s="384"/>
      <c r="F31" s="160"/>
      <c r="G31" s="161"/>
      <c r="H31" s="410"/>
      <c r="I31" s="411"/>
      <c r="J31" s="412"/>
      <c r="L31" s="409"/>
      <c r="M31" s="384"/>
      <c r="N31" s="384"/>
      <c r="O31" s="160"/>
      <c r="P31" s="161"/>
      <c r="Q31" s="410"/>
      <c r="R31" s="411"/>
      <c r="S31" s="412"/>
      <c r="U31" s="409"/>
      <c r="V31" s="384"/>
      <c r="W31" s="384"/>
      <c r="X31" s="160"/>
      <c r="Y31" s="161"/>
      <c r="Z31" s="410"/>
      <c r="AA31" s="411"/>
      <c r="AB31" s="412"/>
      <c r="AD31" s="409"/>
      <c r="AE31" s="384"/>
      <c r="AF31" s="384"/>
      <c r="AG31" s="160"/>
      <c r="AH31" s="161"/>
      <c r="AI31" s="410"/>
      <c r="AJ31" s="411"/>
      <c r="AK31" s="412"/>
    </row>
    <row r="32" spans="2:37" ht="23.45" customHeight="1">
      <c r="C32" s="188" t="str">
        <f>IF('別添1 委託費集計表'!$B$3="有",'別添1 委託費集計表'!$A$38," ")</f>
        <v xml:space="preserve"> </v>
      </c>
      <c r="D32" s="111" t="str">
        <f>IF('別添1 委託費集計表'!$B$3="有",'別添1 委託費集計表'!B38,"")</f>
        <v/>
      </c>
      <c r="E32" s="111" t="str">
        <f>IF('別添1 委託費集計表'!$B$3="有",'別添1 委託費集計表'!B62,"")</f>
        <v/>
      </c>
      <c r="F32" s="160" t="str">
        <f>IF('別添1 委託費集計表'!$B$3="有",IF(D32&gt;E32,D32-E32,0),"")</f>
        <v/>
      </c>
      <c r="G32" s="161" t="str">
        <f>IF('別添1 委託費集計表'!$B$3="有",IF(E32&gt;D32,E32-D32,0),"")</f>
        <v/>
      </c>
      <c r="H32" s="703" t="str">
        <f>IF('別添1 委託費集計表'!$B$3="有","研究管理運営機関の直接経費15％以内","")</f>
        <v/>
      </c>
      <c r="I32" s="704"/>
      <c r="J32" s="705"/>
      <c r="L32" s="188" t="str">
        <f>IF('別添1 委託費集計表'!$B$3="有",'別添1 委託費集計表'!$A$38," ")</f>
        <v xml:space="preserve"> </v>
      </c>
      <c r="M32" s="111" t="str">
        <f>IF('別添1 委託費集計表'!$B$3="有",'別添1 委託費集計表'!C38,"")</f>
        <v/>
      </c>
      <c r="N32" s="111" t="str">
        <f>IF('別添1 委託費集計表'!$B$3="有",'別添1 委託費集計表'!C62,"")</f>
        <v/>
      </c>
      <c r="O32" s="160" t="str">
        <f>IF('別添1 委託費集計表'!$B$3="有",IF(M32&gt;N32,M32-N32,0),"")</f>
        <v/>
      </c>
      <c r="P32" s="161" t="str">
        <f>IF('別添1 委託費集計表'!$B$3="有",IF(N32&gt;M32,N32-M32,0),"")</f>
        <v/>
      </c>
      <c r="Q32" s="703" t="str">
        <f>IF('別添1 委託費集計表'!$B$3="有","研究管理運営機関の直接経費15％以内","")</f>
        <v/>
      </c>
      <c r="R32" s="704"/>
      <c r="S32" s="705"/>
      <c r="U32" s="188" t="str">
        <f>IF('別添1 委託費集計表'!$B$3="有",'別添1 委託費集計表'!$A$38," ")</f>
        <v xml:space="preserve"> </v>
      </c>
      <c r="V32" s="111" t="str">
        <f>IF('別添1 委託費集計表'!$B$3="有",'別添1 委託費集計表'!D38,"")</f>
        <v/>
      </c>
      <c r="W32" s="111" t="str">
        <f>IF('別添1 委託費集計表'!$B$3="有",'別添1 委託費集計表'!D62,"")</f>
        <v/>
      </c>
      <c r="X32" s="160" t="str">
        <f>IF('別添1 委託費集計表'!$B$3="有",IF(V32&gt;W32,V32-W32,0),"")</f>
        <v/>
      </c>
      <c r="Y32" s="161" t="str">
        <f>IF('別添1 委託費集計表'!$B$3="有",IF(W32&gt;V32,W32-V32,0),"")</f>
        <v/>
      </c>
      <c r="Z32" s="703" t="str">
        <f>IF('別添1 委託費集計表'!$B$3="有","研究管理運営機関の直接経費15％以内","")</f>
        <v/>
      </c>
      <c r="AA32" s="704"/>
      <c r="AB32" s="705"/>
      <c r="AD32" s="188" t="str">
        <f>IF('別添1 委託費集計表'!$B$3="有",'別添1 委託費集計表'!$A$38," ")</f>
        <v xml:space="preserve"> </v>
      </c>
      <c r="AE32" s="111" t="str">
        <f>IF('別添1 委託費集計表'!$B$3="有",'別添1 委託費集計表'!E38,"")</f>
        <v/>
      </c>
      <c r="AF32" s="111" t="str">
        <f>IF('別添1 委託費集計表'!$B$3="有",'別添1 委託費集計表'!E62,"")</f>
        <v/>
      </c>
      <c r="AG32" s="160" t="str">
        <f>IF('別添1 委託費集計表'!$B$3="有",IF(AE32&gt;AF32,AE32-AF32,0),"")</f>
        <v/>
      </c>
      <c r="AH32" s="161" t="str">
        <f>IF('別添1 委託費集計表'!$B$3="有",IF(AF32&gt;AE32,AF32-AE32,0),"")</f>
        <v/>
      </c>
      <c r="AI32" s="703" t="str">
        <f>IF('別添1 委託費集計表'!$B$3="有","研究管理運営機関の直接経費15％以内","")</f>
        <v/>
      </c>
      <c r="AJ32" s="704"/>
      <c r="AK32" s="705"/>
    </row>
    <row r="33" spans="3:37" ht="20.45" customHeight="1">
      <c r="C33" s="413"/>
      <c r="D33" s="384"/>
      <c r="E33" s="384"/>
      <c r="F33" s="165"/>
      <c r="G33" s="162"/>
      <c r="H33" s="626" t="str">
        <f>IF(OR(D32="",D32=0),"",IF(D32&gt;E32,"精算額が予算額を超えています。",IF(COUNTIF('別添1 委託費集計表'!$B$39:$M$39,"直接経費の*")&gt;=1,"直接経費の15％を超えています。","")))</f>
        <v/>
      </c>
      <c r="I33" s="627"/>
      <c r="J33" s="628"/>
      <c r="L33" s="413"/>
      <c r="M33" s="384"/>
      <c r="N33" s="384"/>
      <c r="O33" s="165"/>
      <c r="P33" s="162"/>
      <c r="Q33" s="626" t="str">
        <f>IF(OR(M32="",M32=0),"",IF(M32&gt;N32,"精算額が予算額を超えています。",IF(COUNTIF('別添1 委託費集計表'!$B$39:$M$39,"直接経費の*")&gt;=1,"直接経費の15％を超えています。","")))</f>
        <v/>
      </c>
      <c r="R33" s="627"/>
      <c r="S33" s="628"/>
      <c r="U33" s="413"/>
      <c r="V33" s="384"/>
      <c r="W33" s="384"/>
      <c r="X33" s="165"/>
      <c r="Y33" s="162"/>
      <c r="Z33" s="626" t="str">
        <f>IF(OR(V32="",V32=0),"",IF(V32&gt;W32,"精算額が予算額を超えています。",IF(COUNTIF('別添1 委託費集計表'!$B$39:$M$39,"直接経費の*")&gt;=1,"直接経費の15％を超えています。","")))</f>
        <v/>
      </c>
      <c r="AA33" s="627"/>
      <c r="AB33" s="628"/>
      <c r="AD33" s="413"/>
      <c r="AE33" s="384"/>
      <c r="AF33" s="384"/>
      <c r="AG33" s="165"/>
      <c r="AH33" s="162"/>
      <c r="AI33" s="626" t="str">
        <f>IF(OR(AE32="",AE32=0),"",IF(AE32&gt;AF32,"精算額が予算額を超えています。",IF(COUNTIF('別添1 委託費集計表'!$B$39:$M$39,"直接経費の*")&gt;=1,"直接経費の15％を超えています。","")))</f>
        <v/>
      </c>
      <c r="AJ33" s="627"/>
      <c r="AK33" s="628"/>
    </row>
    <row r="34" spans="3:37" ht="19.899999999999999" customHeight="1">
      <c r="C34" s="413"/>
      <c r="D34" s="414"/>
      <c r="E34" s="414"/>
      <c r="F34" s="186"/>
      <c r="G34" s="279"/>
      <c r="H34" s="415"/>
      <c r="I34" s="416"/>
      <c r="J34" s="390"/>
      <c r="L34" s="413"/>
      <c r="M34" s="414"/>
      <c r="N34" s="414"/>
      <c r="O34" s="186"/>
      <c r="P34" s="279"/>
      <c r="Q34" s="415"/>
      <c r="R34" s="416"/>
      <c r="S34" s="390"/>
      <c r="U34" s="413"/>
      <c r="V34" s="414"/>
      <c r="W34" s="414"/>
      <c r="X34" s="186"/>
      <c r="Y34" s="279"/>
      <c r="Z34" s="415"/>
      <c r="AA34" s="416"/>
      <c r="AB34" s="390"/>
      <c r="AD34" s="413"/>
      <c r="AE34" s="414"/>
      <c r="AF34" s="414"/>
      <c r="AG34" s="186"/>
      <c r="AH34" s="279"/>
      <c r="AI34" s="415"/>
      <c r="AJ34" s="416"/>
      <c r="AK34" s="390"/>
    </row>
    <row r="35" spans="3:37" ht="20.45" customHeight="1">
      <c r="C35" s="399"/>
      <c r="D35" s="417"/>
      <c r="E35" s="417"/>
      <c r="F35" s="192"/>
      <c r="G35" s="193"/>
      <c r="H35" s="418"/>
      <c r="I35" s="419"/>
      <c r="J35" s="381"/>
      <c r="L35" s="399"/>
      <c r="M35" s="417"/>
      <c r="N35" s="417"/>
      <c r="O35" s="192"/>
      <c r="P35" s="193"/>
      <c r="Q35" s="418"/>
      <c r="R35" s="419"/>
      <c r="S35" s="381"/>
      <c r="U35" s="399"/>
      <c r="V35" s="417"/>
      <c r="W35" s="417"/>
      <c r="X35" s="192"/>
      <c r="Y35" s="193"/>
      <c r="Z35" s="418"/>
      <c r="AA35" s="419"/>
      <c r="AB35" s="381"/>
      <c r="AD35" s="399"/>
      <c r="AE35" s="417"/>
      <c r="AF35" s="417"/>
      <c r="AG35" s="192"/>
      <c r="AH35" s="193"/>
      <c r="AI35" s="418"/>
      <c r="AJ35" s="419"/>
      <c r="AK35" s="381"/>
    </row>
    <row r="36" spans="3:37" ht="20.45" customHeight="1">
      <c r="C36" s="420" t="s">
        <v>10</v>
      </c>
      <c r="D36" s="109">
        <f>'別添1 委託費集計表'!B40</f>
        <v>0</v>
      </c>
      <c r="E36" s="109">
        <f>'別添1 委託費集計表'!B64</f>
        <v>0</v>
      </c>
      <c r="F36" s="163">
        <f>IF(D36&gt;E36,D36-E36,0)</f>
        <v>0</v>
      </c>
      <c r="G36" s="164">
        <f>IF(E36&gt;D36,E36-D36,0)</f>
        <v>0</v>
      </c>
      <c r="H36" s="421"/>
      <c r="I36" s="422"/>
      <c r="J36" s="390"/>
      <c r="L36" s="420" t="s">
        <v>10</v>
      </c>
      <c r="M36" s="109">
        <f>'別添1 委託費集計表'!C40</f>
        <v>0</v>
      </c>
      <c r="N36" s="109">
        <f>'別添1 委託費集計表'!C64</f>
        <v>0</v>
      </c>
      <c r="O36" s="163">
        <f>IF(M36&gt;N36,M36-N36,0)</f>
        <v>0</v>
      </c>
      <c r="P36" s="164">
        <f>IF(N36&gt;M36,N36-M36,0)</f>
        <v>0</v>
      </c>
      <c r="Q36" s="421"/>
      <c r="R36" s="422"/>
      <c r="S36" s="390"/>
      <c r="U36" s="420" t="s">
        <v>10</v>
      </c>
      <c r="V36" s="109">
        <f>'別添1 委託費集計表'!D40</f>
        <v>0</v>
      </c>
      <c r="W36" s="109">
        <f>'別添1 委託費集計表'!D64</f>
        <v>0</v>
      </c>
      <c r="X36" s="163">
        <f>IF(V36&gt;W36,V36-W36,0)</f>
        <v>0</v>
      </c>
      <c r="Y36" s="164">
        <f>IF(W36&gt;V36,W36-V36,0)</f>
        <v>0</v>
      </c>
      <c r="Z36" s="421"/>
      <c r="AA36" s="422"/>
      <c r="AB36" s="390"/>
      <c r="AD36" s="420" t="s">
        <v>10</v>
      </c>
      <c r="AE36" s="109">
        <f>'別添1 委託費集計表'!E40</f>
        <v>0</v>
      </c>
      <c r="AF36" s="109">
        <f>'別添1 委託費集計表'!E64</f>
        <v>0</v>
      </c>
      <c r="AG36" s="163">
        <f>IF(AE36&gt;AF36,AE36-AF36,0)</f>
        <v>0</v>
      </c>
      <c r="AH36" s="164">
        <f>IF(AF36&gt;AE36,AF36-AE36,0)</f>
        <v>0</v>
      </c>
      <c r="AI36" s="421"/>
      <c r="AJ36" s="422"/>
      <c r="AK36" s="390"/>
    </row>
    <row r="37" spans="3:37" ht="15.95" customHeight="1">
      <c r="C37" s="423"/>
      <c r="D37" s="423"/>
      <c r="E37" s="423"/>
      <c r="F37" s="423"/>
      <c r="G37" s="423"/>
      <c r="H37" s="423"/>
      <c r="I37" s="423"/>
      <c r="J37" s="423"/>
      <c r="L37" s="423"/>
      <c r="M37" s="423"/>
      <c r="N37" s="423"/>
      <c r="O37" s="423"/>
      <c r="P37" s="423"/>
      <c r="Q37" s="423"/>
      <c r="R37" s="423"/>
      <c r="S37" s="423"/>
      <c r="U37" s="423"/>
      <c r="V37" s="423"/>
      <c r="W37" s="423"/>
      <c r="X37" s="423"/>
      <c r="Y37" s="423"/>
      <c r="Z37" s="423"/>
      <c r="AA37" s="423"/>
      <c r="AB37" s="423"/>
      <c r="AD37" s="423"/>
      <c r="AE37" s="423"/>
      <c r="AF37" s="423"/>
      <c r="AG37" s="423"/>
      <c r="AH37" s="423"/>
      <c r="AI37" s="423"/>
      <c r="AJ37" s="423"/>
      <c r="AK37" s="423"/>
    </row>
    <row r="38" spans="3:37" ht="15.95" customHeight="1"/>
    <row r="39" spans="3:37" ht="15.95" customHeight="1"/>
    <row r="40" spans="3:37" ht="15.95" customHeight="1"/>
    <row r="41" spans="3:37" ht="15.95" customHeight="1"/>
    <row r="42" spans="3:37" ht="15.95" customHeight="1"/>
    <row r="43" spans="3:37" ht="15.95" customHeight="1"/>
    <row r="44" spans="3:37" ht="15.95" customHeight="1"/>
    <row r="45" spans="3:37" ht="15.95" customHeight="1"/>
    <row r="46" spans="3:37" ht="15.95" customHeight="1"/>
    <row r="47" spans="3:37" ht="15.95" customHeight="1"/>
    <row r="48" spans="3:37"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sheetProtection sheet="1" objects="1" scenarios="1"/>
  <dataConsolidate/>
  <mergeCells count="40">
    <mergeCell ref="AC1:AD1"/>
    <mergeCell ref="AG4:AH4"/>
    <mergeCell ref="AI5:AK5"/>
    <mergeCell ref="AG15:AH15"/>
    <mergeCell ref="AI16:AK16"/>
    <mergeCell ref="AI30:AK30"/>
    <mergeCell ref="AI32:AK32"/>
    <mergeCell ref="Q30:S30"/>
    <mergeCell ref="Z30:AB30"/>
    <mergeCell ref="Z32:AB32"/>
    <mergeCell ref="H27:J27"/>
    <mergeCell ref="H29:J29"/>
    <mergeCell ref="H30:J30"/>
    <mergeCell ref="H32:J32"/>
    <mergeCell ref="H33:J33"/>
    <mergeCell ref="AI33:AK33"/>
    <mergeCell ref="Z5:AB5"/>
    <mergeCell ref="O4:P4"/>
    <mergeCell ref="Q5:S5"/>
    <mergeCell ref="Z27:AB27"/>
    <mergeCell ref="Z29:AB29"/>
    <mergeCell ref="Q29:S29"/>
    <mergeCell ref="X15:Y15"/>
    <mergeCell ref="X4:Y4"/>
    <mergeCell ref="Z16:AB16"/>
    <mergeCell ref="Z33:AB33"/>
    <mergeCell ref="Q32:S32"/>
    <mergeCell ref="Q33:S33"/>
    <mergeCell ref="AI27:AK27"/>
    <mergeCell ref="Q27:S27"/>
    <mergeCell ref="AI29:AK29"/>
    <mergeCell ref="K1:L1"/>
    <mergeCell ref="O15:P15"/>
    <mergeCell ref="Q16:S16"/>
    <mergeCell ref="B1:C1"/>
    <mergeCell ref="T1:U1"/>
    <mergeCell ref="F15:G15"/>
    <mergeCell ref="H16:J16"/>
    <mergeCell ref="F4:G4"/>
    <mergeCell ref="H5:J5"/>
  </mergeCells>
  <phoneticPr fontId="4"/>
  <printOptions horizontalCentered="1"/>
  <pageMargins left="0.59055118110236227" right="0.59055118110236227" top="0.98425196850393704" bottom="0.78740157480314965" header="0" footer="0"/>
  <pageSetup paperSize="9" scale="95" firstPageNumber="70" orientation="portrait" r:id="rId1"/>
  <headerFooter alignWithMargins="0"/>
  <colBreaks count="3" manualBreakCount="3">
    <brk id="10" max="1048575" man="1"/>
    <brk id="19" max="1048575" man="1"/>
    <brk id="2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D6A4-9E6C-4F5F-A390-3DD862C452FC}">
  <sheetPr>
    <tabColor theme="4" tint="0.79998168889431442"/>
  </sheetPr>
  <dimension ref="B1:AC69"/>
  <sheetViews>
    <sheetView view="pageBreakPreview" zoomScaleNormal="100" zoomScaleSheetLayoutView="100" workbookViewId="0">
      <selection activeCell="H1" sqref="H1"/>
    </sheetView>
  </sheetViews>
  <sheetFormatPr defaultColWidth="9" defaultRowHeight="15" customHeight="1"/>
  <cols>
    <col min="1" max="1" width="28" style="367" customWidth="1"/>
    <col min="2" max="2" width="1.625" style="367" customWidth="1"/>
    <col min="3" max="3" width="15.625" style="367" customWidth="1"/>
    <col min="4" max="5" width="13.125" style="367" customWidth="1"/>
    <col min="6" max="7" width="8.625" style="367" customWidth="1"/>
    <col min="8" max="8" width="27.25" style="367" customWidth="1"/>
    <col min="9" max="9" width="1.625" style="367" customWidth="1"/>
    <col min="10" max="10" width="15.625" style="367" customWidth="1"/>
    <col min="11" max="12" width="13.125" style="367" customWidth="1"/>
    <col min="13" max="14" width="8.625" style="367" customWidth="1"/>
    <col min="15" max="15" width="27.25" style="367" customWidth="1"/>
    <col min="16" max="16" width="1.625" style="367" customWidth="1"/>
    <col min="17" max="17" width="15.625" style="367" customWidth="1"/>
    <col min="18" max="19" width="13.125" style="367" customWidth="1"/>
    <col min="20" max="21" width="8.625" style="367" customWidth="1"/>
    <col min="22" max="22" width="27.25" style="367" customWidth="1"/>
    <col min="23" max="23" width="1.625" style="367" customWidth="1"/>
    <col min="24" max="24" width="15.625" style="367" customWidth="1"/>
    <col min="25" max="26" width="13.125" style="367" customWidth="1"/>
    <col min="27" max="28" width="8.625" style="367" customWidth="1"/>
    <col min="29" max="29" width="27.25" style="367" customWidth="1"/>
    <col min="30" max="16384" width="9" style="367"/>
  </cols>
  <sheetData>
    <row r="1" spans="2:29" ht="15.95" customHeight="1">
      <c r="B1" s="767" t="s">
        <v>252</v>
      </c>
      <c r="C1" s="767"/>
      <c r="D1" s="368" t="s">
        <v>251</v>
      </c>
      <c r="H1" s="578" t="str">
        <f>'経理様式2-3'!$I$1&amp;'経理様式2-3'!$J$1</f>
        <v>e-Rad課題ID(半角英数字)12345678</v>
      </c>
      <c r="I1" s="767" t="s">
        <v>253</v>
      </c>
      <c r="J1" s="767"/>
      <c r="K1" s="368" t="s">
        <v>251</v>
      </c>
      <c r="O1" s="578" t="str">
        <f>'経理様式2-3'!$I$1&amp;'経理様式2-3'!$J$1</f>
        <v>e-Rad課題ID(半角英数字)12345678</v>
      </c>
      <c r="P1" s="767" t="s">
        <v>254</v>
      </c>
      <c r="Q1" s="767"/>
      <c r="R1" s="368" t="s">
        <v>251</v>
      </c>
      <c r="V1" s="578" t="str">
        <f>'経理様式2-3'!$I$1&amp;'経理様式2-3'!$J$1</f>
        <v>e-Rad課題ID(半角英数字)12345678</v>
      </c>
      <c r="W1" s="767" t="s">
        <v>255</v>
      </c>
      <c r="X1" s="767"/>
      <c r="Y1" s="368" t="s">
        <v>251</v>
      </c>
      <c r="AC1" s="578" t="str">
        <f>'経理様式2-3'!$I$1&amp;'経理様式2-3'!$J$1</f>
        <v>e-Rad課題ID(半角英数字)12345678</v>
      </c>
    </row>
    <row r="2" spans="2:29" ht="15.95" customHeight="1">
      <c r="D2" s="470" t="str">
        <f>"（"&amp;'別添1 委託費集計表'!B11&amp;"）"</f>
        <v>（）</v>
      </c>
      <c r="K2" s="470" t="str">
        <f>"（"&amp;'別添1 委託費集計表'!C11&amp;"）"</f>
        <v>（）</v>
      </c>
      <c r="R2" s="470" t="str">
        <f>"（"&amp;'別添1 委託費集計表'!D11&amp;"）"</f>
        <v>（）</v>
      </c>
      <c r="Y2" s="470" t="str">
        <f>"（"&amp;'別添1 委託費集計表'!E11&amp;"）"</f>
        <v>（）</v>
      </c>
    </row>
    <row r="3" spans="2:29" ht="15.95" customHeight="1">
      <c r="C3" s="372" t="s">
        <v>30</v>
      </c>
      <c r="J3" s="372" t="s">
        <v>30</v>
      </c>
      <c r="Q3" s="372" t="s">
        <v>30</v>
      </c>
      <c r="X3" s="372" t="s">
        <v>30</v>
      </c>
    </row>
    <row r="4" spans="2:29" ht="15.95" customHeight="1">
      <c r="C4" s="473"/>
      <c r="D4" s="473"/>
      <c r="E4" s="473"/>
      <c r="F4" s="759" t="s">
        <v>12</v>
      </c>
      <c r="G4" s="760"/>
      <c r="H4" s="473"/>
      <c r="J4" s="473"/>
      <c r="K4" s="473"/>
      <c r="L4" s="473"/>
      <c r="M4" s="759" t="s">
        <v>12</v>
      </c>
      <c r="N4" s="760"/>
      <c r="O4" s="473"/>
      <c r="Q4" s="473"/>
      <c r="R4" s="473"/>
      <c r="S4" s="473"/>
      <c r="T4" s="759" t="s">
        <v>12</v>
      </c>
      <c r="U4" s="760"/>
      <c r="V4" s="473"/>
      <c r="X4" s="473"/>
      <c r="Y4" s="473"/>
      <c r="Z4" s="473"/>
      <c r="AA4" s="759" t="s">
        <v>12</v>
      </c>
      <c r="AB4" s="760"/>
      <c r="AC4" s="473"/>
    </row>
    <row r="5" spans="2:29" ht="15.95" customHeight="1">
      <c r="C5" s="474" t="s">
        <v>6</v>
      </c>
      <c r="D5" s="474" t="s">
        <v>19</v>
      </c>
      <c r="E5" s="474" t="s">
        <v>20</v>
      </c>
      <c r="F5" s="473" t="s">
        <v>1</v>
      </c>
      <c r="G5" s="473" t="s">
        <v>2</v>
      </c>
      <c r="H5" s="474" t="s">
        <v>9</v>
      </c>
      <c r="J5" s="474" t="s">
        <v>6</v>
      </c>
      <c r="K5" s="474" t="s">
        <v>19</v>
      </c>
      <c r="L5" s="474" t="s">
        <v>20</v>
      </c>
      <c r="M5" s="473" t="s">
        <v>1</v>
      </c>
      <c r="N5" s="473" t="s">
        <v>2</v>
      </c>
      <c r="O5" s="474" t="s">
        <v>9</v>
      </c>
      <c r="Q5" s="474" t="s">
        <v>6</v>
      </c>
      <c r="R5" s="474" t="s">
        <v>19</v>
      </c>
      <c r="S5" s="474" t="s">
        <v>20</v>
      </c>
      <c r="T5" s="473" t="s">
        <v>1</v>
      </c>
      <c r="U5" s="473" t="s">
        <v>2</v>
      </c>
      <c r="V5" s="474" t="s">
        <v>9</v>
      </c>
      <c r="X5" s="474" t="s">
        <v>6</v>
      </c>
      <c r="Y5" s="474" t="s">
        <v>19</v>
      </c>
      <c r="Z5" s="474" t="s">
        <v>20</v>
      </c>
      <c r="AA5" s="473" t="s">
        <v>1</v>
      </c>
      <c r="AB5" s="473" t="s">
        <v>2</v>
      </c>
      <c r="AC5" s="474" t="s">
        <v>9</v>
      </c>
    </row>
    <row r="6" spans="2:29" ht="15.95" customHeight="1">
      <c r="C6" s="376"/>
      <c r="D6" s="377" t="s">
        <v>4</v>
      </c>
      <c r="E6" s="377" t="s">
        <v>4</v>
      </c>
      <c r="F6" s="377" t="s">
        <v>4</v>
      </c>
      <c r="G6" s="377" t="s">
        <v>4</v>
      </c>
      <c r="H6" s="425"/>
      <c r="J6" s="376"/>
      <c r="K6" s="377" t="s">
        <v>4</v>
      </c>
      <c r="L6" s="377" t="s">
        <v>4</v>
      </c>
      <c r="M6" s="377" t="s">
        <v>4</v>
      </c>
      <c r="N6" s="377" t="s">
        <v>4</v>
      </c>
      <c r="O6" s="425"/>
      <c r="Q6" s="376"/>
      <c r="R6" s="377" t="s">
        <v>4</v>
      </c>
      <c r="S6" s="377" t="s">
        <v>4</v>
      </c>
      <c r="T6" s="377" t="s">
        <v>4</v>
      </c>
      <c r="U6" s="377" t="s">
        <v>4</v>
      </c>
      <c r="V6" s="425"/>
      <c r="X6" s="376"/>
      <c r="Y6" s="377" t="s">
        <v>4</v>
      </c>
      <c r="Z6" s="377" t="s">
        <v>4</v>
      </c>
      <c r="AA6" s="377" t="s">
        <v>4</v>
      </c>
      <c r="AB6" s="377" t="s">
        <v>4</v>
      </c>
      <c r="AC6" s="425"/>
    </row>
    <row r="7" spans="2:29" ht="15.95" customHeight="1">
      <c r="C7" s="426" t="s">
        <v>49</v>
      </c>
      <c r="D7" s="108">
        <f>'別添2 自己資金集計表'!B40</f>
        <v>0</v>
      </c>
      <c r="E7" s="108">
        <f>'別添2 自己資金集計表'!B62</f>
        <v>0</v>
      </c>
      <c r="F7" s="177">
        <f>IF(E7-D7=0,0,IF(E7-D7&lt;0,(E7-D7)*-1,0))</f>
        <v>0</v>
      </c>
      <c r="G7" s="177">
        <f>IF(E7-D7=0,0,IF(E7-D7&gt;0,(E7-D7),0))</f>
        <v>0</v>
      </c>
      <c r="H7" s="381"/>
      <c r="J7" s="426" t="s">
        <v>49</v>
      </c>
      <c r="K7" s="108">
        <f>'別添2 自己資金集計表'!C40</f>
        <v>0</v>
      </c>
      <c r="L7" s="108">
        <f>'別添2 自己資金集計表'!C62</f>
        <v>0</v>
      </c>
      <c r="M7" s="177">
        <f>IF(L7-K7=0,0,IF(L7-K7&lt;0,(L7-K7)*-1,0))</f>
        <v>0</v>
      </c>
      <c r="N7" s="177">
        <f>IF(L7-K7=0,0,IF(L7-K7&gt;0,(L7-K7),0))</f>
        <v>0</v>
      </c>
      <c r="O7" s="381"/>
      <c r="Q7" s="426" t="s">
        <v>49</v>
      </c>
      <c r="R7" s="108">
        <f>'別添2 自己資金集計表'!D40</f>
        <v>0</v>
      </c>
      <c r="S7" s="108">
        <f>'別添2 自己資金集計表'!D62</f>
        <v>0</v>
      </c>
      <c r="T7" s="177">
        <f>IF(S7-R7=0,0,IF(S7-R7&lt;0,(S7-R7)*-1,0))</f>
        <v>0</v>
      </c>
      <c r="U7" s="177">
        <f>IF(S7-R7=0,0,IF(S7-R7&gt;0,(S7-R7),0))</f>
        <v>0</v>
      </c>
      <c r="V7" s="381"/>
      <c r="X7" s="426" t="s">
        <v>49</v>
      </c>
      <c r="Y7" s="108">
        <f>'別添2 自己資金集計表'!E40</f>
        <v>0</v>
      </c>
      <c r="Z7" s="108">
        <f>'別添2 自己資金集計表'!E62</f>
        <v>0</v>
      </c>
      <c r="AA7" s="177">
        <f>IF(Z7-Y7=0,0,IF(Z7-Y7&lt;0,(Z7-Y7)*-1,0))</f>
        <v>0</v>
      </c>
      <c r="AB7" s="177">
        <f>IF(Z7-Y7=0,0,IF(Z7-Y7&gt;0,(Z7-Y7),0))</f>
        <v>0</v>
      </c>
      <c r="AC7" s="381"/>
    </row>
    <row r="8" spans="2:29" ht="15.95" customHeight="1">
      <c r="C8" s="426"/>
      <c r="D8" s="108"/>
      <c r="E8" s="108"/>
      <c r="F8" s="177"/>
      <c r="G8" s="177"/>
      <c r="H8" s="381"/>
      <c r="J8" s="426"/>
      <c r="K8" s="108"/>
      <c r="L8" s="108"/>
      <c r="M8" s="177"/>
      <c r="N8" s="177"/>
      <c r="O8" s="381"/>
      <c r="Q8" s="426"/>
      <c r="R8" s="108"/>
      <c r="S8" s="108"/>
      <c r="T8" s="177"/>
      <c r="U8" s="177"/>
      <c r="V8" s="381"/>
      <c r="X8" s="426"/>
      <c r="Y8" s="108"/>
      <c r="Z8" s="108"/>
      <c r="AA8" s="177"/>
      <c r="AB8" s="177"/>
      <c r="AC8" s="381"/>
    </row>
    <row r="9" spans="2:29" ht="15.95" customHeight="1">
      <c r="C9" s="427"/>
      <c r="D9" s="106"/>
      <c r="E9" s="428"/>
      <c r="F9" s="429"/>
      <c r="G9" s="429"/>
      <c r="H9" s="381"/>
      <c r="J9" s="427"/>
      <c r="K9" s="106"/>
      <c r="L9" s="428"/>
      <c r="M9" s="429"/>
      <c r="N9" s="429"/>
      <c r="O9" s="381"/>
      <c r="Q9" s="427"/>
      <c r="R9" s="106"/>
      <c r="S9" s="428"/>
      <c r="T9" s="429"/>
      <c r="U9" s="429"/>
      <c r="V9" s="381"/>
      <c r="X9" s="427"/>
      <c r="Y9" s="106"/>
      <c r="Z9" s="428"/>
      <c r="AA9" s="429"/>
      <c r="AB9" s="429"/>
      <c r="AC9" s="381"/>
    </row>
    <row r="10" spans="2:29" ht="15.95" customHeight="1">
      <c r="C10" s="391"/>
      <c r="D10" s="392"/>
      <c r="E10" s="393"/>
      <c r="F10" s="394"/>
      <c r="G10" s="394"/>
      <c r="H10" s="379"/>
      <c r="J10" s="391"/>
      <c r="K10" s="392"/>
      <c r="L10" s="393"/>
      <c r="M10" s="394"/>
      <c r="N10" s="394"/>
      <c r="O10" s="379"/>
      <c r="Q10" s="391"/>
      <c r="R10" s="392"/>
      <c r="S10" s="393"/>
      <c r="T10" s="394"/>
      <c r="U10" s="394"/>
      <c r="V10" s="379"/>
      <c r="X10" s="391"/>
      <c r="Y10" s="392"/>
      <c r="Z10" s="393"/>
      <c r="AA10" s="394"/>
      <c r="AB10" s="394"/>
      <c r="AC10" s="379"/>
    </row>
    <row r="11" spans="2:29" ht="15.95" customHeight="1">
      <c r="C11" s="396" t="s">
        <v>10</v>
      </c>
      <c r="D11" s="109">
        <f>SUM(D7:D8)</f>
        <v>0</v>
      </c>
      <c r="E11" s="109">
        <f>SUM(E7:E8)</f>
        <v>0</v>
      </c>
      <c r="F11" s="166">
        <f>SUM(F7)</f>
        <v>0</v>
      </c>
      <c r="G11" s="166">
        <f>SUM(G7)</f>
        <v>0</v>
      </c>
      <c r="H11" s="390"/>
      <c r="J11" s="396" t="s">
        <v>10</v>
      </c>
      <c r="K11" s="109">
        <f>SUM(K7:K8)</f>
        <v>0</v>
      </c>
      <c r="L11" s="109">
        <f>SUM(L7:L8)</f>
        <v>0</v>
      </c>
      <c r="M11" s="166">
        <f>SUM(M7)</f>
        <v>0</v>
      </c>
      <c r="N11" s="166">
        <f>SUM(N7)</f>
        <v>0</v>
      </c>
      <c r="O11" s="390"/>
      <c r="Q11" s="396" t="s">
        <v>10</v>
      </c>
      <c r="R11" s="109">
        <f>SUM(R7:R8)</f>
        <v>0</v>
      </c>
      <c r="S11" s="109">
        <f>SUM(S7:S8)</f>
        <v>0</v>
      </c>
      <c r="T11" s="166">
        <f>SUM(T7)</f>
        <v>0</v>
      </c>
      <c r="U11" s="166">
        <f>SUM(U7)</f>
        <v>0</v>
      </c>
      <c r="V11" s="390"/>
      <c r="X11" s="396" t="s">
        <v>10</v>
      </c>
      <c r="Y11" s="109">
        <f>SUM(Y7:Y8)</f>
        <v>0</v>
      </c>
      <c r="Z11" s="109">
        <f>SUM(Z7:Z8)</f>
        <v>0</v>
      </c>
      <c r="AA11" s="166">
        <f>SUM(AA7)</f>
        <v>0</v>
      </c>
      <c r="AB11" s="166">
        <f>SUM(AB7)</f>
        <v>0</v>
      </c>
      <c r="AC11" s="390"/>
    </row>
    <row r="12" spans="2:29" ht="15.95" customHeight="1">
      <c r="D12" s="430"/>
      <c r="E12" s="430"/>
      <c r="F12" s="430"/>
      <c r="G12" s="430"/>
      <c r="K12" s="430"/>
      <c r="L12" s="430"/>
      <c r="M12" s="430"/>
      <c r="N12" s="430"/>
      <c r="R12" s="430"/>
      <c r="S12" s="430"/>
      <c r="T12" s="430"/>
      <c r="U12" s="430"/>
      <c r="Y12" s="430"/>
      <c r="Z12" s="430"/>
      <c r="AA12" s="430"/>
      <c r="AB12" s="430"/>
    </row>
    <row r="13" spans="2:29" ht="15.95" customHeight="1">
      <c r="B13" s="372"/>
      <c r="C13" s="370" t="s">
        <v>31</v>
      </c>
      <c r="D13" s="430"/>
      <c r="E13" s="430"/>
      <c r="F13" s="430"/>
      <c r="G13" s="430"/>
      <c r="I13" s="372"/>
      <c r="J13" s="370" t="s">
        <v>31</v>
      </c>
      <c r="K13" s="430"/>
      <c r="L13" s="430"/>
      <c r="M13" s="430"/>
      <c r="N13" s="430"/>
      <c r="P13" s="372"/>
      <c r="Q13" s="370" t="s">
        <v>31</v>
      </c>
      <c r="R13" s="430"/>
      <c r="S13" s="430"/>
      <c r="T13" s="430"/>
      <c r="U13" s="430"/>
      <c r="W13" s="372"/>
      <c r="X13" s="370" t="s">
        <v>31</v>
      </c>
      <c r="Y13" s="430"/>
      <c r="Z13" s="430"/>
      <c r="AA13" s="430"/>
      <c r="AB13" s="430"/>
    </row>
    <row r="14" spans="2:29" ht="15.95" customHeight="1">
      <c r="C14" s="473"/>
      <c r="D14" s="475"/>
      <c r="E14" s="475"/>
      <c r="F14" s="754" t="s">
        <v>5</v>
      </c>
      <c r="G14" s="755"/>
      <c r="H14" s="473"/>
      <c r="J14" s="473"/>
      <c r="K14" s="475"/>
      <c r="L14" s="475"/>
      <c r="M14" s="754" t="s">
        <v>5</v>
      </c>
      <c r="N14" s="755"/>
      <c r="O14" s="473"/>
      <c r="Q14" s="473"/>
      <c r="R14" s="475"/>
      <c r="S14" s="475"/>
      <c r="T14" s="754" t="s">
        <v>5</v>
      </c>
      <c r="U14" s="755"/>
      <c r="V14" s="473"/>
      <c r="X14" s="473"/>
      <c r="Y14" s="475"/>
      <c r="Z14" s="475"/>
      <c r="AA14" s="754" t="s">
        <v>5</v>
      </c>
      <c r="AB14" s="755"/>
      <c r="AC14" s="473"/>
    </row>
    <row r="15" spans="2:29" ht="15.95" customHeight="1">
      <c r="C15" s="474" t="s">
        <v>6</v>
      </c>
      <c r="D15" s="476" t="s">
        <v>7</v>
      </c>
      <c r="E15" s="476" t="s">
        <v>8</v>
      </c>
      <c r="F15" s="475" t="s">
        <v>1</v>
      </c>
      <c r="G15" s="475" t="s">
        <v>2</v>
      </c>
      <c r="H15" s="474" t="s">
        <v>9</v>
      </c>
      <c r="J15" s="474" t="s">
        <v>6</v>
      </c>
      <c r="K15" s="476" t="s">
        <v>7</v>
      </c>
      <c r="L15" s="476" t="s">
        <v>8</v>
      </c>
      <c r="M15" s="475" t="s">
        <v>1</v>
      </c>
      <c r="N15" s="475" t="s">
        <v>2</v>
      </c>
      <c r="O15" s="474" t="s">
        <v>9</v>
      </c>
      <c r="Q15" s="474" t="s">
        <v>6</v>
      </c>
      <c r="R15" s="476" t="s">
        <v>7</v>
      </c>
      <c r="S15" s="476" t="s">
        <v>8</v>
      </c>
      <c r="T15" s="475" t="s">
        <v>1</v>
      </c>
      <c r="U15" s="475" t="s">
        <v>2</v>
      </c>
      <c r="V15" s="474" t="s">
        <v>9</v>
      </c>
      <c r="X15" s="474" t="s">
        <v>6</v>
      </c>
      <c r="Y15" s="476" t="s">
        <v>7</v>
      </c>
      <c r="Z15" s="476" t="s">
        <v>8</v>
      </c>
      <c r="AA15" s="475" t="s">
        <v>1</v>
      </c>
      <c r="AB15" s="475" t="s">
        <v>2</v>
      </c>
      <c r="AC15" s="474" t="s">
        <v>9</v>
      </c>
    </row>
    <row r="16" spans="2:29" ht="15.95" customHeight="1">
      <c r="C16" s="391"/>
      <c r="D16" s="377" t="s">
        <v>91</v>
      </c>
      <c r="E16" s="377" t="s">
        <v>4</v>
      </c>
      <c r="F16" s="377" t="s">
        <v>4</v>
      </c>
      <c r="G16" s="377" t="s">
        <v>4</v>
      </c>
      <c r="H16" s="425"/>
      <c r="J16" s="391"/>
      <c r="K16" s="377" t="s">
        <v>91</v>
      </c>
      <c r="L16" s="377" t="s">
        <v>4</v>
      </c>
      <c r="M16" s="377" t="s">
        <v>4</v>
      </c>
      <c r="N16" s="377" t="s">
        <v>4</v>
      </c>
      <c r="O16" s="425"/>
      <c r="Q16" s="391"/>
      <c r="R16" s="377" t="s">
        <v>91</v>
      </c>
      <c r="S16" s="377" t="s">
        <v>4</v>
      </c>
      <c r="T16" s="377" t="s">
        <v>4</v>
      </c>
      <c r="U16" s="377" t="s">
        <v>4</v>
      </c>
      <c r="V16" s="425"/>
      <c r="X16" s="391"/>
      <c r="Y16" s="377" t="s">
        <v>91</v>
      </c>
      <c r="Z16" s="377" t="s">
        <v>4</v>
      </c>
      <c r="AA16" s="377" t="s">
        <v>4</v>
      </c>
      <c r="AB16" s="377" t="s">
        <v>4</v>
      </c>
      <c r="AC16" s="425"/>
    </row>
    <row r="17" spans="3:29" ht="15.95" customHeight="1">
      <c r="C17" s="431" t="s">
        <v>78</v>
      </c>
      <c r="D17" s="110">
        <f>'別添2 自己資金集計表'!B11</f>
        <v>0</v>
      </c>
      <c r="E17" s="110">
        <f>'別添2 自己資金集計表'!B50</f>
        <v>0</v>
      </c>
      <c r="F17" s="168">
        <f>IF(E17-D17=0,0,IF(E17-D17&lt;0,(E17-D17)*-1,0))</f>
        <v>0</v>
      </c>
      <c r="G17" s="168">
        <f>IF(E17-D17=0,0,IF(E17-D17&gt;0,(E17-D17),0))</f>
        <v>0</v>
      </c>
      <c r="H17" s="561"/>
      <c r="J17" s="431" t="s">
        <v>78</v>
      </c>
      <c r="K17" s="110">
        <f>'別添2 自己資金集計表'!C11</f>
        <v>0</v>
      </c>
      <c r="L17" s="110">
        <f>'別添2 自己資金集計表'!C50</f>
        <v>0</v>
      </c>
      <c r="M17" s="168">
        <f>IF(L17-K17=0,0,IF(L17-K17&lt;0,(L17-K17)*-1,0))</f>
        <v>0</v>
      </c>
      <c r="N17" s="168">
        <f>IF(L17-K17=0,0,IF(L17-K17&gt;0,(L17-K17),0))</f>
        <v>0</v>
      </c>
      <c r="O17" s="561"/>
      <c r="Q17" s="431" t="s">
        <v>78</v>
      </c>
      <c r="R17" s="110">
        <f>'別添2 自己資金集計表'!D11</f>
        <v>0</v>
      </c>
      <c r="S17" s="110">
        <f>'別添2 自己資金集計表'!D50</f>
        <v>0</v>
      </c>
      <c r="T17" s="168">
        <f>IF(S17-R17=0,0,IF(S17-R17&lt;0,(S17-R17)*-1,0))</f>
        <v>0</v>
      </c>
      <c r="U17" s="168">
        <f>IF(S17-R17=0,0,IF(S17-R17&gt;0,(S17-R17),0))</f>
        <v>0</v>
      </c>
      <c r="V17" s="561"/>
      <c r="X17" s="431" t="s">
        <v>78</v>
      </c>
      <c r="Y17" s="110">
        <f>'別添2 自己資金集計表'!E11</f>
        <v>0</v>
      </c>
      <c r="Z17" s="110">
        <f>'別添2 自己資金集計表'!E50</f>
        <v>0</v>
      </c>
      <c r="AA17" s="168">
        <f>IF(Z17-Y17=0,0,IF(Z17-Y17&lt;0,(Z17-Y17)*-1,0))</f>
        <v>0</v>
      </c>
      <c r="AB17" s="168">
        <f>IF(Z17-Y17=0,0,IF(Z17-Y17&gt;0,(Z17-Y17),0))</f>
        <v>0</v>
      </c>
      <c r="AC17" s="561"/>
    </row>
    <row r="18" spans="3:29" ht="15.95" customHeight="1">
      <c r="C18" s="432"/>
      <c r="D18" s="110"/>
      <c r="E18" s="110"/>
      <c r="F18" s="168"/>
      <c r="G18" s="112"/>
      <c r="H18" s="561"/>
      <c r="J18" s="432"/>
      <c r="K18" s="110"/>
      <c r="L18" s="110"/>
      <c r="M18" s="168"/>
      <c r="N18" s="112"/>
      <c r="O18" s="561"/>
      <c r="Q18" s="432"/>
      <c r="R18" s="110"/>
      <c r="S18" s="110"/>
      <c r="T18" s="168"/>
      <c r="U18" s="112"/>
      <c r="V18" s="561"/>
      <c r="X18" s="432"/>
      <c r="Y18" s="110"/>
      <c r="Z18" s="110"/>
      <c r="AA18" s="168"/>
      <c r="AB18" s="112"/>
      <c r="AC18" s="561"/>
    </row>
    <row r="19" spans="3:29" ht="15.95" customHeight="1">
      <c r="C19" s="432" t="s">
        <v>87</v>
      </c>
      <c r="D19" s="110">
        <f>'別添2 自己資金集計表'!B13</f>
        <v>0</v>
      </c>
      <c r="E19" s="110">
        <f>'別添2 自己資金集計表'!B51</f>
        <v>0</v>
      </c>
      <c r="F19" s="168">
        <f>IF(E19-D19=0,0,IF(E19-D19&lt;0,(E19-D19)*-1,0))</f>
        <v>0</v>
      </c>
      <c r="G19" s="168">
        <f>IF(E19-D19=0,0,IF(E19-D19&gt;0,(E19-D19),0))</f>
        <v>0</v>
      </c>
      <c r="H19" s="561"/>
      <c r="J19" s="432" t="s">
        <v>87</v>
      </c>
      <c r="K19" s="110">
        <f>'別添2 自己資金集計表'!C13</f>
        <v>0</v>
      </c>
      <c r="L19" s="110">
        <f>'別添2 自己資金集計表'!C51</f>
        <v>0</v>
      </c>
      <c r="M19" s="168">
        <f>IF(L19-K19=0,0,IF(L19-K19&lt;0,(L19-K19)*-1,0))</f>
        <v>0</v>
      </c>
      <c r="N19" s="168">
        <f>IF(L19-K19=0,0,IF(L19-K19&gt;0,(L19-K19),0))</f>
        <v>0</v>
      </c>
      <c r="O19" s="561"/>
      <c r="Q19" s="432" t="s">
        <v>87</v>
      </c>
      <c r="R19" s="110">
        <f>'別添2 自己資金集計表'!D13</f>
        <v>0</v>
      </c>
      <c r="S19" s="110">
        <f>'別添2 自己資金集計表'!D51</f>
        <v>0</v>
      </c>
      <c r="T19" s="168">
        <f>IF(S19-R19=0,0,IF(S19-R19&lt;0,(S19-R19)*-1,0))</f>
        <v>0</v>
      </c>
      <c r="U19" s="168">
        <f>IF(S19-R19=0,0,IF(S19-R19&gt;0,(S19-R19),0))</f>
        <v>0</v>
      </c>
      <c r="V19" s="561"/>
      <c r="X19" s="432" t="s">
        <v>87</v>
      </c>
      <c r="Y19" s="110">
        <f>'別添2 自己資金集計表'!E13</f>
        <v>0</v>
      </c>
      <c r="Z19" s="110">
        <f>'別添2 自己資金集計表'!E51</f>
        <v>0</v>
      </c>
      <c r="AA19" s="168">
        <f>IF(Z19-Y19=0,0,IF(Z19-Y19&lt;0,(Z19-Y19)*-1,0))</f>
        <v>0</v>
      </c>
      <c r="AB19" s="168">
        <f>IF(Z19-Y19=0,0,IF(Z19-Y19&gt;0,(Z19-Y19),0))</f>
        <v>0</v>
      </c>
      <c r="AC19" s="561"/>
    </row>
    <row r="20" spans="3:29" ht="15.95" customHeight="1">
      <c r="C20" s="432"/>
      <c r="D20" s="110"/>
      <c r="E20" s="110"/>
      <c r="F20" s="168"/>
      <c r="G20" s="168"/>
      <c r="H20" s="561"/>
      <c r="J20" s="432"/>
      <c r="K20" s="110"/>
      <c r="L20" s="110"/>
      <c r="M20" s="168"/>
      <c r="N20" s="168"/>
      <c r="O20" s="561"/>
      <c r="Q20" s="432"/>
      <c r="R20" s="110"/>
      <c r="S20" s="110"/>
      <c r="T20" s="168"/>
      <c r="U20" s="168"/>
      <c r="V20" s="561"/>
      <c r="X20" s="432"/>
      <c r="Y20" s="110"/>
      <c r="Z20" s="110"/>
      <c r="AA20" s="168"/>
      <c r="AB20" s="168"/>
      <c r="AC20" s="561"/>
    </row>
    <row r="21" spans="3:29" ht="15.95" customHeight="1">
      <c r="C21" s="432" t="s">
        <v>88</v>
      </c>
      <c r="D21" s="110">
        <f>'別添2 自己資金集計表'!B17</f>
        <v>0</v>
      </c>
      <c r="E21" s="110">
        <f>'別添2 自己資金集計表'!B52</f>
        <v>0</v>
      </c>
      <c r="F21" s="168">
        <f>IF(E21-D21=0,0,IF(E21-D21&lt;0,(E21-D21)*-1,0))</f>
        <v>0</v>
      </c>
      <c r="G21" s="168">
        <f>IF(E21-D21=0,0,IF(E21-D21&gt;0,(E21-D21),0))</f>
        <v>0</v>
      </c>
      <c r="H21" s="561"/>
      <c r="J21" s="432" t="s">
        <v>88</v>
      </c>
      <c r="K21" s="110">
        <f>'別添2 自己資金集計表'!C17</f>
        <v>0</v>
      </c>
      <c r="L21" s="110">
        <f>'別添2 自己資金集計表'!C52</f>
        <v>0</v>
      </c>
      <c r="M21" s="168">
        <f>IF(L21-K21=0,0,IF(L21-K21&lt;0,(L21-K21)*-1,0))</f>
        <v>0</v>
      </c>
      <c r="N21" s="168">
        <f>IF(L21-K21=0,0,IF(L21-K21&gt;0,(L21-K21),0))</f>
        <v>0</v>
      </c>
      <c r="O21" s="561"/>
      <c r="Q21" s="432" t="s">
        <v>88</v>
      </c>
      <c r="R21" s="110">
        <f>'別添2 自己資金集計表'!D17</f>
        <v>0</v>
      </c>
      <c r="S21" s="110">
        <f>'別添2 自己資金集計表'!D52</f>
        <v>0</v>
      </c>
      <c r="T21" s="168">
        <f>IF(S21-R21=0,0,IF(S21-R21&lt;0,(S21-R21)*-1,0))</f>
        <v>0</v>
      </c>
      <c r="U21" s="168">
        <f>IF(S21-R21=0,0,IF(S21-R21&gt;0,(S21-R21),0))</f>
        <v>0</v>
      </c>
      <c r="V21" s="561"/>
      <c r="X21" s="432" t="s">
        <v>88</v>
      </c>
      <c r="Y21" s="110">
        <f>'別添2 自己資金集計表'!E17</f>
        <v>0</v>
      </c>
      <c r="Z21" s="110">
        <f>'別添2 自己資金集計表'!E52</f>
        <v>0</v>
      </c>
      <c r="AA21" s="168">
        <f>IF(Z21-Y21=0,0,IF(Z21-Y21&lt;0,(Z21-Y21)*-1,0))</f>
        <v>0</v>
      </c>
      <c r="AB21" s="168">
        <f>IF(Z21-Y21=0,0,IF(Z21-Y21&gt;0,(Z21-Y21),0))</f>
        <v>0</v>
      </c>
      <c r="AC21" s="561"/>
    </row>
    <row r="22" spans="3:29" ht="15.95" customHeight="1">
      <c r="C22" s="433"/>
      <c r="D22" s="434"/>
      <c r="E22" s="434"/>
      <c r="F22" s="112"/>
      <c r="G22" s="112"/>
      <c r="H22" s="561"/>
      <c r="J22" s="433"/>
      <c r="K22" s="434"/>
      <c r="L22" s="434"/>
      <c r="M22" s="112"/>
      <c r="N22" s="112"/>
      <c r="O22" s="561"/>
      <c r="Q22" s="433"/>
      <c r="R22" s="434"/>
      <c r="S22" s="434"/>
      <c r="T22" s="112"/>
      <c r="U22" s="112"/>
      <c r="V22" s="561"/>
      <c r="X22" s="433"/>
      <c r="Y22" s="434"/>
      <c r="Z22" s="434"/>
      <c r="AA22" s="112"/>
      <c r="AB22" s="112"/>
      <c r="AC22" s="561"/>
    </row>
    <row r="23" spans="3:29" ht="15.95" customHeight="1">
      <c r="C23" s="435" t="s">
        <v>89</v>
      </c>
      <c r="D23" s="112">
        <f>'別添2 自己資金集計表'!B21</f>
        <v>0</v>
      </c>
      <c r="E23" s="112">
        <f>'別添2 自己資金集計表'!B53</f>
        <v>0</v>
      </c>
      <c r="F23" s="168">
        <f>IF(E23-D23=0,0,IF(E23-D23&lt;0,(E23-D23)*-1,0))</f>
        <v>0</v>
      </c>
      <c r="G23" s="168">
        <f>IF(E23-D23=0,0,IF(E23-D23&gt;0,(E23-D23),0))</f>
        <v>0</v>
      </c>
      <c r="H23" s="561"/>
      <c r="J23" s="435" t="s">
        <v>89</v>
      </c>
      <c r="K23" s="112">
        <f>'別添2 自己資金集計表'!C21</f>
        <v>0</v>
      </c>
      <c r="L23" s="112">
        <f>'別添2 自己資金集計表'!C53</f>
        <v>0</v>
      </c>
      <c r="M23" s="168">
        <f>IF(L23-K23=0,0,IF(L23-K23&lt;0,(L23-K23)*-1,0))</f>
        <v>0</v>
      </c>
      <c r="N23" s="168">
        <f>IF(L23-K23=0,0,IF(L23-K23&gt;0,(L23-K23),0))</f>
        <v>0</v>
      </c>
      <c r="O23" s="561"/>
      <c r="Q23" s="435" t="s">
        <v>89</v>
      </c>
      <c r="R23" s="112">
        <f>'別添2 自己資金集計表'!D21</f>
        <v>0</v>
      </c>
      <c r="S23" s="112">
        <f>'別添2 自己資金集計表'!D53</f>
        <v>0</v>
      </c>
      <c r="T23" s="168">
        <f>IF(S23-R23=0,0,IF(S23-R23&lt;0,(S23-R23)*-1,0))</f>
        <v>0</v>
      </c>
      <c r="U23" s="168">
        <f>IF(S23-R23=0,0,IF(S23-R23&gt;0,(S23-R23),0))</f>
        <v>0</v>
      </c>
      <c r="V23" s="561"/>
      <c r="X23" s="435" t="s">
        <v>89</v>
      </c>
      <c r="Y23" s="112">
        <f>'別添2 自己資金集計表'!E21</f>
        <v>0</v>
      </c>
      <c r="Z23" s="112">
        <f>'別添2 自己資金集計表'!E53</f>
        <v>0</v>
      </c>
      <c r="AA23" s="168">
        <f>IF(Z23-Y23=0,0,IF(Z23-Y23&lt;0,(Z23-Y23)*-1,0))</f>
        <v>0</v>
      </c>
      <c r="AB23" s="168">
        <f>IF(Z23-Y23=0,0,IF(Z23-Y23&gt;0,(Z23-Y23),0))</f>
        <v>0</v>
      </c>
      <c r="AC23" s="561"/>
    </row>
    <row r="24" spans="3:29" ht="15.95" customHeight="1">
      <c r="C24" s="432"/>
      <c r="D24" s="434"/>
      <c r="E24" s="434"/>
      <c r="F24" s="112"/>
      <c r="G24" s="112"/>
      <c r="H24" s="561"/>
      <c r="J24" s="432"/>
      <c r="K24" s="434"/>
      <c r="L24" s="434"/>
      <c r="M24" s="112"/>
      <c r="N24" s="112"/>
      <c r="O24" s="561"/>
      <c r="Q24" s="432"/>
      <c r="R24" s="434"/>
      <c r="S24" s="434"/>
      <c r="T24" s="112"/>
      <c r="U24" s="112"/>
      <c r="V24" s="561"/>
      <c r="X24" s="432"/>
      <c r="Y24" s="434"/>
      <c r="Z24" s="434"/>
      <c r="AA24" s="112"/>
      <c r="AB24" s="112"/>
      <c r="AC24" s="561"/>
    </row>
    <row r="25" spans="3:29" ht="15.95" customHeight="1">
      <c r="C25" s="432" t="s">
        <v>90</v>
      </c>
      <c r="D25" s="112">
        <f>'別添2 自己資金集計表'!B26</f>
        <v>0</v>
      </c>
      <c r="E25" s="112">
        <f>'別添2 自己資金集計表'!B54</f>
        <v>0</v>
      </c>
      <c r="F25" s="168">
        <f>IF(E25-D25=0,0,IF(E25-D25&lt;0,(E25-D25)*-1,0))</f>
        <v>0</v>
      </c>
      <c r="G25" s="168">
        <f>IF(E25-D25=0,0,IF(E25-D25&gt;0,(E25-D25),0))</f>
        <v>0</v>
      </c>
      <c r="H25" s="561"/>
      <c r="J25" s="432" t="s">
        <v>90</v>
      </c>
      <c r="K25" s="112">
        <f>'別添2 自己資金集計表'!C26</f>
        <v>0</v>
      </c>
      <c r="L25" s="112">
        <f>'別添2 自己資金集計表'!C54</f>
        <v>0</v>
      </c>
      <c r="M25" s="168">
        <f>IF(L25-K25=0,0,IF(L25-K25&lt;0,(L25-K25)*-1,0))</f>
        <v>0</v>
      </c>
      <c r="N25" s="168">
        <f>IF(L25-K25=0,0,IF(L25-K25&gt;0,(L25-K25),0))</f>
        <v>0</v>
      </c>
      <c r="O25" s="561"/>
      <c r="Q25" s="432" t="s">
        <v>90</v>
      </c>
      <c r="R25" s="112">
        <f>'別添2 自己資金集計表'!D26</f>
        <v>0</v>
      </c>
      <c r="S25" s="112">
        <f>'別添2 自己資金集計表'!D54</f>
        <v>0</v>
      </c>
      <c r="T25" s="168">
        <f>IF(S25-R25=0,0,IF(S25-R25&lt;0,(S25-R25)*-1,0))</f>
        <v>0</v>
      </c>
      <c r="U25" s="168">
        <f>IF(S25-R25=0,0,IF(S25-R25&gt;0,(S25-R25),0))</f>
        <v>0</v>
      </c>
      <c r="V25" s="561"/>
      <c r="X25" s="432" t="s">
        <v>90</v>
      </c>
      <c r="Y25" s="112">
        <f>'別添2 自己資金集計表'!E26</f>
        <v>0</v>
      </c>
      <c r="Z25" s="112">
        <f>'別添2 自己資金集計表'!E54</f>
        <v>0</v>
      </c>
      <c r="AA25" s="168">
        <f>IF(Z25-Y25=0,0,IF(Z25-Y25&lt;0,(Z25-Y25)*-1,0))</f>
        <v>0</v>
      </c>
      <c r="AB25" s="168">
        <f>IF(Z25-Y25=0,0,IF(Z25-Y25&gt;0,(Z25-Y25),0))</f>
        <v>0</v>
      </c>
      <c r="AC25" s="561"/>
    </row>
    <row r="26" spans="3:29" ht="15.95" customHeight="1">
      <c r="C26" s="432"/>
      <c r="D26" s="110"/>
      <c r="E26" s="110"/>
      <c r="F26" s="436"/>
      <c r="G26" s="437"/>
      <c r="H26" s="561"/>
      <c r="J26" s="432"/>
      <c r="K26" s="110"/>
      <c r="L26" s="110"/>
      <c r="M26" s="436"/>
      <c r="N26" s="437"/>
      <c r="O26" s="561"/>
      <c r="Q26" s="432"/>
      <c r="R26" s="110"/>
      <c r="S26" s="110"/>
      <c r="T26" s="436"/>
      <c r="U26" s="437"/>
      <c r="V26" s="561"/>
      <c r="X26" s="432"/>
      <c r="Y26" s="110"/>
      <c r="Z26" s="110"/>
      <c r="AA26" s="436"/>
      <c r="AB26" s="437"/>
      <c r="AC26" s="561"/>
    </row>
    <row r="27" spans="3:29" ht="15.95" customHeight="1">
      <c r="C27" s="431" t="s">
        <v>104</v>
      </c>
      <c r="D27" s="112">
        <f>'別添2 自己資金集計表'!B34</f>
        <v>0</v>
      </c>
      <c r="E27" s="112">
        <f>'別添2 自己資金集計表'!B56</f>
        <v>0</v>
      </c>
      <c r="F27" s="168">
        <f>IF(E27-D27=0,0,IF(E27-D27&lt;0,(E27-D27)*-1,0))</f>
        <v>0</v>
      </c>
      <c r="G27" s="168">
        <f>IF(E27-D27=0,0,IF(E27-D27&gt;0,(E27-D27),0))</f>
        <v>0</v>
      </c>
      <c r="H27" s="561"/>
      <c r="J27" s="431" t="s">
        <v>104</v>
      </c>
      <c r="K27" s="112">
        <f>'別添2 自己資金集計表'!C34</f>
        <v>0</v>
      </c>
      <c r="L27" s="112">
        <f>'別添2 自己資金集計表'!C56</f>
        <v>0</v>
      </c>
      <c r="M27" s="168">
        <f>IF(L27-K27=0,0,IF(L27-K27&lt;0,(L27-K27)*-1,0))</f>
        <v>0</v>
      </c>
      <c r="N27" s="168">
        <f>IF(L27-K27=0,0,IF(L27-K27&gt;0,(L27-K27),0))</f>
        <v>0</v>
      </c>
      <c r="O27" s="561"/>
      <c r="Q27" s="431" t="s">
        <v>104</v>
      </c>
      <c r="R27" s="112">
        <f>'別添2 自己資金集計表'!D34</f>
        <v>0</v>
      </c>
      <c r="S27" s="112">
        <f>'別添2 自己資金集計表'!D56</f>
        <v>0</v>
      </c>
      <c r="T27" s="168">
        <f>IF(S27-R27=0,0,IF(S27-R27&lt;0,(S27-R27)*-1,0))</f>
        <v>0</v>
      </c>
      <c r="U27" s="168">
        <f>IF(S27-R27=0,0,IF(S27-R27&gt;0,(S27-R27),0))</f>
        <v>0</v>
      </c>
      <c r="V27" s="561"/>
      <c r="X27" s="431" t="s">
        <v>104</v>
      </c>
      <c r="Y27" s="112">
        <f>'別添2 自己資金集計表'!E34</f>
        <v>0</v>
      </c>
      <c r="Z27" s="112">
        <f>'別添2 自己資金集計表'!E56</f>
        <v>0</v>
      </c>
      <c r="AA27" s="168">
        <f>IF(Z27-Y27=0,0,IF(Z27-Y27&lt;0,(Z27-Y27)*-1,0))</f>
        <v>0</v>
      </c>
      <c r="AB27" s="168">
        <f>IF(Z27-Y27=0,0,IF(Z27-Y27&gt;0,(Z27-Y27),0))</f>
        <v>0</v>
      </c>
      <c r="AC27" s="561"/>
    </row>
    <row r="28" spans="3:29" ht="15.95" customHeight="1">
      <c r="C28" s="438" t="s">
        <v>85</v>
      </c>
      <c r="D28" s="110">
        <f>'別添2 自己資金集計表'!B35</f>
        <v>0</v>
      </c>
      <c r="E28" s="110">
        <f>'別添2 自己資金集計表'!B57</f>
        <v>0</v>
      </c>
      <c r="F28" s="168">
        <f>IF(E28-D28=0,0,IF(E28-D28&lt;0,(E28-D28)*-1,0))</f>
        <v>0</v>
      </c>
      <c r="G28" s="168">
        <f>IF(E28-D28=0,0,IF(E28-D28&gt;0,(E28-D28),0))</f>
        <v>0</v>
      </c>
      <c r="H28" s="561"/>
      <c r="J28" s="438" t="s">
        <v>85</v>
      </c>
      <c r="K28" s="110">
        <f>'別添2 自己資金集計表'!C35</f>
        <v>0</v>
      </c>
      <c r="L28" s="110">
        <f>'別添2 自己資金集計表'!C57</f>
        <v>0</v>
      </c>
      <c r="M28" s="168">
        <f>IF(L28-K28=0,0,IF(L28-K28&lt;0,(L28-K28)*-1,0))</f>
        <v>0</v>
      </c>
      <c r="N28" s="168">
        <f t="shared" ref="N28:N29" si="0">IF(L28-K28=0,0,IF(L28-K28&gt;0,(L28-K28),0))</f>
        <v>0</v>
      </c>
      <c r="O28" s="561"/>
      <c r="Q28" s="438" t="s">
        <v>85</v>
      </c>
      <c r="R28" s="110">
        <f>'別添2 自己資金集計表'!D35</f>
        <v>0</v>
      </c>
      <c r="S28" s="110">
        <f>'別添2 自己資金集計表'!D57</f>
        <v>0</v>
      </c>
      <c r="T28" s="168">
        <f>IF(S28-R28=0,0,IF(S28-R28&lt;0,(S28-R28)*-1,0))</f>
        <v>0</v>
      </c>
      <c r="U28" s="168">
        <f t="shared" ref="U28:U29" si="1">IF(S28-R28=0,0,IF(S28-R28&gt;0,(S28-R28),0))</f>
        <v>0</v>
      </c>
      <c r="V28" s="561"/>
      <c r="X28" s="438" t="s">
        <v>85</v>
      </c>
      <c r="Y28" s="110">
        <f>'別添2 自己資金集計表'!E35</f>
        <v>0</v>
      </c>
      <c r="Z28" s="110">
        <f>'別添2 自己資金集計表'!E57</f>
        <v>0</v>
      </c>
      <c r="AA28" s="168">
        <f>IF(Z28-Y28=0,0,IF(Z28-Y28&lt;0,(Z28-Y28)*-1,0))</f>
        <v>0</v>
      </c>
      <c r="AB28" s="168">
        <f t="shared" ref="AB28:AB29" si="2">IF(Z28-Y28=0,0,IF(Z28-Y28&gt;0,(Z28-Y28),0))</f>
        <v>0</v>
      </c>
      <c r="AC28" s="561"/>
    </row>
    <row r="29" spans="3:29" ht="15.95" customHeight="1">
      <c r="C29" s="438" t="s">
        <v>86</v>
      </c>
      <c r="D29" s="106">
        <f>'別添2 自己資金集計表'!B36</f>
        <v>0</v>
      </c>
      <c r="E29" s="106">
        <f>'別添2 自己資金集計表'!B58</f>
        <v>0</v>
      </c>
      <c r="F29" s="168">
        <f>IF(E29-D29=0,0,IF(E29-D29&lt;0,(E29-D29)*-1,0))</f>
        <v>0</v>
      </c>
      <c r="G29" s="168">
        <f>IF(E29-D29=0,0,IF(E29-D29&gt;0,(E29-D29),0))</f>
        <v>0</v>
      </c>
      <c r="H29" s="561"/>
      <c r="J29" s="438" t="s">
        <v>86</v>
      </c>
      <c r="K29" s="106">
        <f>'別添2 自己資金集計表'!C36</f>
        <v>0</v>
      </c>
      <c r="L29" s="106">
        <f>'別添2 自己資金集計表'!C58</f>
        <v>0</v>
      </c>
      <c r="M29" s="168">
        <f t="shared" ref="M29" si="3">IF(L29-K29=0,0,IF(L29-K29&lt;0,(L29-K29)*-1,0))</f>
        <v>0</v>
      </c>
      <c r="N29" s="168">
        <f t="shared" si="0"/>
        <v>0</v>
      </c>
      <c r="O29" s="561"/>
      <c r="Q29" s="438" t="s">
        <v>86</v>
      </c>
      <c r="R29" s="106">
        <f>'別添2 自己資金集計表'!D36</f>
        <v>0</v>
      </c>
      <c r="S29" s="106">
        <f>'別添2 自己資金集計表'!D58</f>
        <v>0</v>
      </c>
      <c r="T29" s="168">
        <f t="shared" ref="T29" si="4">IF(S29-R29=0,0,IF(S29-R29&lt;0,(S29-R29)*-1,0))</f>
        <v>0</v>
      </c>
      <c r="U29" s="168">
        <f t="shared" si="1"/>
        <v>0</v>
      </c>
      <c r="V29" s="561"/>
      <c r="X29" s="438" t="s">
        <v>86</v>
      </c>
      <c r="Y29" s="106">
        <f>'別添2 自己資金集計表'!E36</f>
        <v>0</v>
      </c>
      <c r="Z29" s="106">
        <f>'別添2 自己資金集計表'!E58</f>
        <v>0</v>
      </c>
      <c r="AA29" s="168">
        <f t="shared" ref="AA29" si="5">IF(Z29-Y29=0,0,IF(Z29-Y29&lt;0,(Z29-Y29)*-1,0))</f>
        <v>0</v>
      </c>
      <c r="AB29" s="168">
        <f t="shared" si="2"/>
        <v>0</v>
      </c>
      <c r="AC29" s="561"/>
    </row>
    <row r="30" spans="3:29" ht="15.95" customHeight="1">
      <c r="C30" s="439"/>
      <c r="D30" s="440"/>
      <c r="E30" s="440"/>
      <c r="F30" s="441"/>
      <c r="G30" s="441"/>
      <c r="H30" s="561"/>
      <c r="J30" s="439"/>
      <c r="K30" s="440"/>
      <c r="L30" s="440"/>
      <c r="M30" s="441"/>
      <c r="N30" s="441"/>
      <c r="O30" s="561"/>
      <c r="Q30" s="439"/>
      <c r="R30" s="440"/>
      <c r="S30" s="440"/>
      <c r="T30" s="441"/>
      <c r="U30" s="441"/>
      <c r="V30" s="561"/>
      <c r="X30" s="439"/>
      <c r="Y30" s="440"/>
      <c r="Z30" s="440"/>
      <c r="AA30" s="441"/>
      <c r="AB30" s="441"/>
      <c r="AC30" s="561"/>
    </row>
    <row r="31" spans="3:29" ht="22.15" customHeight="1">
      <c r="C31" s="442"/>
      <c r="D31" s="442"/>
      <c r="E31" s="442"/>
      <c r="F31" s="443"/>
      <c r="G31" s="443"/>
      <c r="H31" s="442"/>
      <c r="J31" s="442"/>
      <c r="K31" s="442"/>
      <c r="L31" s="442"/>
      <c r="M31" s="443"/>
      <c r="N31" s="443"/>
      <c r="O31" s="442"/>
      <c r="Q31" s="442"/>
      <c r="R31" s="442"/>
      <c r="S31" s="442"/>
      <c r="T31" s="443"/>
      <c r="U31" s="443"/>
      <c r="V31" s="442"/>
      <c r="X31" s="442"/>
      <c r="Y31" s="442"/>
      <c r="Z31" s="442"/>
      <c r="AA31" s="443"/>
      <c r="AB31" s="443"/>
      <c r="AC31" s="442"/>
    </row>
    <row r="32" spans="3:29" ht="23.45" customHeight="1">
      <c r="C32" s="396" t="s">
        <v>10</v>
      </c>
      <c r="D32" s="467">
        <f>D17+D27</f>
        <v>0</v>
      </c>
      <c r="E32" s="467">
        <f>E17+E27</f>
        <v>0</v>
      </c>
      <c r="F32" s="175">
        <f>IF(E32-D32=0,0,IF(E32-D32&lt;0,(E32-D32)*-1,0))</f>
        <v>0</v>
      </c>
      <c r="G32" s="176">
        <f>IF(E32-D32=0,0,IF(E32-D32&gt;0,(E32-D32),0))</f>
        <v>0</v>
      </c>
      <c r="H32" s="442"/>
      <c r="J32" s="396" t="s">
        <v>10</v>
      </c>
      <c r="K32" s="467">
        <f>K17+K27</f>
        <v>0</v>
      </c>
      <c r="L32" s="467">
        <f>L17+L27</f>
        <v>0</v>
      </c>
      <c r="M32" s="175">
        <f>IF(L32-K32=0,0,IF(L32-K32&lt;0,(L32-K32)*-1,0))</f>
        <v>0</v>
      </c>
      <c r="N32" s="176">
        <f>IF(L32-K32=0,0,IF(L32-K32&gt;0,(L32-K32),0))</f>
        <v>0</v>
      </c>
      <c r="O32" s="442"/>
      <c r="Q32" s="396" t="s">
        <v>10</v>
      </c>
      <c r="R32" s="467">
        <f>R17+R27</f>
        <v>0</v>
      </c>
      <c r="S32" s="467">
        <f>S17+S27</f>
        <v>0</v>
      </c>
      <c r="T32" s="175">
        <f>IF(S32-R32=0,0,IF(S32-R32&lt;0,(S32-R32)*-1,0))</f>
        <v>0</v>
      </c>
      <c r="U32" s="176">
        <f>IF(S32-R32=0,0,IF(S32-R32&gt;0,(S32-R32),0))</f>
        <v>0</v>
      </c>
      <c r="V32" s="442"/>
      <c r="X32" s="396" t="s">
        <v>10</v>
      </c>
      <c r="Y32" s="467">
        <f>Y17+Y27</f>
        <v>0</v>
      </c>
      <c r="Z32" s="467">
        <f>Z17+Z27</f>
        <v>0</v>
      </c>
      <c r="AA32" s="175">
        <f>IF(Z32-Y32=0,0,IF(Z32-Y32&lt;0,(Z32-Y32)*-1,0))</f>
        <v>0</v>
      </c>
      <c r="AB32" s="176">
        <f>IF(Z32-Y32=0,0,IF(Z32-Y32&gt;0,(Z32-Y32),0))</f>
        <v>0</v>
      </c>
      <c r="AC32" s="442"/>
    </row>
    <row r="33" spans="2:29" ht="20.45" customHeight="1"/>
    <row r="34" spans="2:29" ht="19.899999999999999" customHeight="1">
      <c r="B34" s="767" t="s">
        <v>52</v>
      </c>
      <c r="C34" s="767"/>
      <c r="D34" s="767"/>
      <c r="E34" s="767"/>
      <c r="H34" s="469"/>
      <c r="I34" s="767" t="s">
        <v>52</v>
      </c>
      <c r="J34" s="767"/>
      <c r="K34" s="767"/>
      <c r="L34" s="767"/>
      <c r="O34" s="469"/>
      <c r="P34" s="767" t="s">
        <v>52</v>
      </c>
      <c r="Q34" s="767"/>
      <c r="R34" s="767"/>
      <c r="S34" s="767"/>
      <c r="V34" s="469"/>
      <c r="W34" s="767" t="s">
        <v>52</v>
      </c>
      <c r="X34" s="767"/>
      <c r="Y34" s="767"/>
      <c r="Z34" s="767"/>
      <c r="AC34" s="469"/>
    </row>
    <row r="35" spans="2:29" ht="20.45" customHeight="1">
      <c r="C35" s="768" t="s">
        <v>47</v>
      </c>
      <c r="D35" s="768"/>
      <c r="E35" s="768"/>
      <c r="F35" s="769" t="s">
        <v>51</v>
      </c>
      <c r="G35" s="769"/>
      <c r="J35" s="768" t="s">
        <v>47</v>
      </c>
      <c r="K35" s="768"/>
      <c r="L35" s="768"/>
      <c r="M35" s="769" t="s">
        <v>51</v>
      </c>
      <c r="N35" s="769"/>
      <c r="Q35" s="768" t="s">
        <v>47</v>
      </c>
      <c r="R35" s="768"/>
      <c r="S35" s="768"/>
      <c r="T35" s="769" t="s">
        <v>51</v>
      </c>
      <c r="U35" s="769"/>
      <c r="X35" s="768" t="s">
        <v>47</v>
      </c>
      <c r="Y35" s="768"/>
      <c r="Z35" s="768"/>
      <c r="AA35" s="769" t="s">
        <v>51</v>
      </c>
      <c r="AB35" s="769"/>
    </row>
    <row r="36" spans="2:29" ht="20.45" customHeight="1">
      <c r="C36" s="471" t="s">
        <v>48</v>
      </c>
      <c r="D36" s="471" t="s">
        <v>65</v>
      </c>
      <c r="E36" s="472" t="s">
        <v>66</v>
      </c>
      <c r="F36" s="617">
        <f>'別添1 委託費集計表'!B44</f>
        <v>0</v>
      </c>
      <c r="G36" s="618"/>
      <c r="J36" s="471" t="s">
        <v>48</v>
      </c>
      <c r="K36" s="471" t="s">
        <v>65</v>
      </c>
      <c r="L36" s="472" t="s">
        <v>66</v>
      </c>
      <c r="M36" s="617">
        <f>'別添1 委託費集計表'!C44</f>
        <v>0</v>
      </c>
      <c r="N36" s="618"/>
      <c r="Q36" s="471" t="s">
        <v>48</v>
      </c>
      <c r="R36" s="471" t="s">
        <v>65</v>
      </c>
      <c r="S36" s="472" t="s">
        <v>66</v>
      </c>
      <c r="T36" s="617">
        <f>'別添1 委託費集計表'!D44</f>
        <v>0</v>
      </c>
      <c r="U36" s="618"/>
      <c r="X36" s="471" t="s">
        <v>48</v>
      </c>
      <c r="Y36" s="471" t="s">
        <v>65</v>
      </c>
      <c r="Z36" s="472" t="s">
        <v>66</v>
      </c>
      <c r="AA36" s="617">
        <f>'別添1 委託費集計表'!E44</f>
        <v>0</v>
      </c>
      <c r="AB36" s="618"/>
    </row>
    <row r="37" spans="2:29" ht="15.95" customHeight="1">
      <c r="C37" s="770" t="s">
        <v>49</v>
      </c>
      <c r="D37" s="773" t="s">
        <v>67</v>
      </c>
      <c r="E37" s="775"/>
      <c r="F37" s="642">
        <f>'別添2 自己資金集計表'!B43</f>
        <v>0</v>
      </c>
      <c r="G37" s="643"/>
      <c r="H37" s="444"/>
      <c r="J37" s="770" t="s">
        <v>49</v>
      </c>
      <c r="K37" s="773" t="s">
        <v>67</v>
      </c>
      <c r="L37" s="775"/>
      <c r="M37" s="642">
        <f>'別添2 自己資金集計表'!C43</f>
        <v>0</v>
      </c>
      <c r="N37" s="643"/>
      <c r="O37" s="444"/>
      <c r="Q37" s="770" t="s">
        <v>49</v>
      </c>
      <c r="R37" s="773" t="s">
        <v>67</v>
      </c>
      <c r="S37" s="775"/>
      <c r="T37" s="642">
        <f>'別添2 自己資金集計表'!D43</f>
        <v>0</v>
      </c>
      <c r="U37" s="643"/>
      <c r="V37" s="444"/>
      <c r="X37" s="770" t="s">
        <v>49</v>
      </c>
      <c r="Y37" s="773" t="s">
        <v>67</v>
      </c>
      <c r="Z37" s="775"/>
      <c r="AA37" s="642">
        <f>'別添2 自己資金集計表'!E43</f>
        <v>0</v>
      </c>
      <c r="AB37" s="643"/>
      <c r="AC37" s="444"/>
    </row>
    <row r="38" spans="2:29" ht="15.95" customHeight="1">
      <c r="C38" s="771"/>
      <c r="D38" s="774"/>
      <c r="E38" s="776"/>
      <c r="F38" s="646"/>
      <c r="G38" s="647"/>
      <c r="H38" s="444"/>
      <c r="J38" s="771"/>
      <c r="K38" s="774"/>
      <c r="L38" s="776"/>
      <c r="M38" s="646"/>
      <c r="N38" s="647"/>
      <c r="O38" s="444"/>
      <c r="Q38" s="771"/>
      <c r="R38" s="774"/>
      <c r="S38" s="776"/>
      <c r="T38" s="646"/>
      <c r="U38" s="647"/>
      <c r="V38" s="444"/>
      <c r="X38" s="771"/>
      <c r="Y38" s="774"/>
      <c r="Z38" s="776"/>
      <c r="AA38" s="646"/>
      <c r="AB38" s="647"/>
      <c r="AC38" s="444"/>
    </row>
    <row r="39" spans="2:29" ht="15.95" customHeight="1">
      <c r="C39" s="771"/>
      <c r="D39" s="445" t="s">
        <v>65</v>
      </c>
      <c r="E39" s="472"/>
      <c r="F39" s="617">
        <f>D7</f>
        <v>0</v>
      </c>
      <c r="G39" s="618"/>
      <c r="H39" s="444"/>
      <c r="J39" s="771"/>
      <c r="K39" s="445" t="s">
        <v>65</v>
      </c>
      <c r="L39" s="472"/>
      <c r="M39" s="617">
        <f>K7</f>
        <v>0</v>
      </c>
      <c r="N39" s="618"/>
      <c r="O39" s="444"/>
      <c r="Q39" s="771"/>
      <c r="R39" s="445" t="s">
        <v>65</v>
      </c>
      <c r="S39" s="472"/>
      <c r="T39" s="617">
        <f>R7</f>
        <v>0</v>
      </c>
      <c r="U39" s="618"/>
      <c r="V39" s="444"/>
      <c r="X39" s="771"/>
      <c r="Y39" s="445" t="s">
        <v>65</v>
      </c>
      <c r="Z39" s="472"/>
      <c r="AA39" s="617">
        <f>Y7</f>
        <v>0</v>
      </c>
      <c r="AB39" s="618"/>
      <c r="AC39" s="444"/>
    </row>
    <row r="40" spans="2:29" ht="15.95" customHeight="1">
      <c r="C40" s="772"/>
      <c r="D40" s="445" t="s">
        <v>68</v>
      </c>
      <c r="E40" s="472" t="s">
        <v>69</v>
      </c>
      <c r="F40" s="617">
        <f>SUM(F37:G39)</f>
        <v>0</v>
      </c>
      <c r="G40" s="618"/>
      <c r="H40" s="444"/>
      <c r="J40" s="772"/>
      <c r="K40" s="445" t="s">
        <v>68</v>
      </c>
      <c r="L40" s="472" t="s">
        <v>69</v>
      </c>
      <c r="M40" s="617">
        <f>SUM(M37:N39)</f>
        <v>0</v>
      </c>
      <c r="N40" s="618"/>
      <c r="O40" s="444"/>
      <c r="Q40" s="772"/>
      <c r="R40" s="445" t="s">
        <v>68</v>
      </c>
      <c r="S40" s="472" t="s">
        <v>69</v>
      </c>
      <c r="T40" s="617">
        <f>SUM(T37:U39)</f>
        <v>0</v>
      </c>
      <c r="U40" s="618"/>
      <c r="V40" s="444"/>
      <c r="X40" s="772"/>
      <c r="Y40" s="445" t="s">
        <v>68</v>
      </c>
      <c r="Z40" s="472" t="s">
        <v>69</v>
      </c>
      <c r="AA40" s="617">
        <f>SUM(AA37:AB39)</f>
        <v>0</v>
      </c>
      <c r="AB40" s="618"/>
      <c r="AC40" s="444"/>
    </row>
    <row r="41" spans="2:29" ht="22.15" customHeight="1">
      <c r="C41" s="777" t="s">
        <v>50</v>
      </c>
      <c r="D41" s="778"/>
      <c r="E41" s="775" t="s">
        <v>92</v>
      </c>
      <c r="F41" s="642">
        <f>ROUNDUP(F36/2,0)</f>
        <v>0</v>
      </c>
      <c r="G41" s="643"/>
      <c r="H41" s="444"/>
      <c r="J41" s="777" t="s">
        <v>50</v>
      </c>
      <c r="K41" s="778"/>
      <c r="L41" s="775" t="s">
        <v>92</v>
      </c>
      <c r="M41" s="642">
        <f>ROUNDUP(M36/2,0)</f>
        <v>0</v>
      </c>
      <c r="N41" s="643"/>
      <c r="O41" s="444"/>
      <c r="Q41" s="777" t="s">
        <v>50</v>
      </c>
      <c r="R41" s="778"/>
      <c r="S41" s="775" t="s">
        <v>92</v>
      </c>
      <c r="T41" s="642">
        <f>ROUNDUP(T36/2,0)</f>
        <v>0</v>
      </c>
      <c r="U41" s="643"/>
      <c r="V41" s="444"/>
      <c r="X41" s="777" t="s">
        <v>50</v>
      </c>
      <c r="Y41" s="778"/>
      <c r="Z41" s="775" t="s">
        <v>92</v>
      </c>
      <c r="AA41" s="642">
        <f>ROUNDUP(AA36/2,0)</f>
        <v>0</v>
      </c>
      <c r="AB41" s="643"/>
      <c r="AC41" s="444"/>
    </row>
    <row r="42" spans="2:29" ht="15.95" customHeight="1">
      <c r="C42" s="779"/>
      <c r="D42" s="780"/>
      <c r="E42" s="783"/>
      <c r="F42" s="644"/>
      <c r="G42" s="645"/>
      <c r="H42" s="444"/>
      <c r="J42" s="779"/>
      <c r="K42" s="780"/>
      <c r="L42" s="783"/>
      <c r="M42" s="644"/>
      <c r="N42" s="645"/>
      <c r="O42" s="444"/>
      <c r="Q42" s="779"/>
      <c r="R42" s="780"/>
      <c r="S42" s="783"/>
      <c r="T42" s="644"/>
      <c r="U42" s="645"/>
      <c r="V42" s="444"/>
      <c r="X42" s="779"/>
      <c r="Y42" s="780"/>
      <c r="Z42" s="783"/>
      <c r="AA42" s="644"/>
      <c r="AB42" s="645"/>
      <c r="AC42" s="444"/>
    </row>
    <row r="43" spans="2:29" ht="15.95" customHeight="1">
      <c r="C43" s="781"/>
      <c r="D43" s="782"/>
      <c r="E43" s="776"/>
      <c r="F43" s="646"/>
      <c r="G43" s="647"/>
      <c r="H43" s="444"/>
      <c r="J43" s="781"/>
      <c r="K43" s="782"/>
      <c r="L43" s="776"/>
      <c r="M43" s="646"/>
      <c r="N43" s="647"/>
      <c r="O43" s="444"/>
      <c r="Q43" s="781"/>
      <c r="R43" s="782"/>
      <c r="S43" s="776"/>
      <c r="T43" s="646"/>
      <c r="U43" s="647"/>
      <c r="V43" s="444"/>
      <c r="X43" s="781"/>
      <c r="Y43" s="782"/>
      <c r="Z43" s="776"/>
      <c r="AA43" s="646"/>
      <c r="AB43" s="647"/>
      <c r="AC43" s="444"/>
    </row>
    <row r="44" spans="2:29" ht="15.95" customHeight="1">
      <c r="C44" s="768" t="s">
        <v>44</v>
      </c>
      <c r="D44" s="768"/>
      <c r="E44" s="769" t="s">
        <v>70</v>
      </c>
      <c r="F44" s="650">
        <f>F40-F41</f>
        <v>0</v>
      </c>
      <c r="G44" s="650"/>
      <c r="H44" s="669" t="str">
        <f>IF(F41&gt;F40,"自己資金が成立下限額以下です。不足分を自己資金に追加してください。","")</f>
        <v/>
      </c>
      <c r="J44" s="768" t="s">
        <v>44</v>
      </c>
      <c r="K44" s="768"/>
      <c r="L44" s="769" t="s">
        <v>70</v>
      </c>
      <c r="M44" s="650">
        <f>M40-M41</f>
        <v>0</v>
      </c>
      <c r="N44" s="650"/>
      <c r="O44" s="669" t="str">
        <f>IF(M41&gt;M40,"自己資金が成立下限額以下です。不足分を自己資金に追加してください。","")</f>
        <v/>
      </c>
      <c r="Q44" s="768" t="s">
        <v>44</v>
      </c>
      <c r="R44" s="768"/>
      <c r="S44" s="769" t="s">
        <v>70</v>
      </c>
      <c r="T44" s="650">
        <f>T40-T41</f>
        <v>0</v>
      </c>
      <c r="U44" s="650"/>
      <c r="V44" s="669" t="str">
        <f>IF(T41&gt;T40,"自己資金が成立下限額以下です。不足分を自己資金に追加してください。","")</f>
        <v/>
      </c>
      <c r="X44" s="768" t="s">
        <v>44</v>
      </c>
      <c r="Y44" s="768"/>
      <c r="Z44" s="769" t="s">
        <v>70</v>
      </c>
      <c r="AA44" s="650">
        <f>AA40-AA41</f>
        <v>0</v>
      </c>
      <c r="AB44" s="650"/>
      <c r="AC44" s="669" t="str">
        <f>IF(AA41&gt;AA40,"自己資金が成立下限額以下です。不足分を自己資金に追加してください。","")</f>
        <v/>
      </c>
    </row>
    <row r="45" spans="2:29" ht="15.95" customHeight="1">
      <c r="C45" s="768"/>
      <c r="D45" s="768"/>
      <c r="E45" s="769"/>
      <c r="F45" s="650"/>
      <c r="G45" s="650"/>
      <c r="H45" s="669"/>
      <c r="J45" s="768"/>
      <c r="K45" s="768"/>
      <c r="L45" s="769"/>
      <c r="M45" s="650"/>
      <c r="N45" s="650"/>
      <c r="O45" s="669"/>
      <c r="Q45" s="768"/>
      <c r="R45" s="768"/>
      <c r="S45" s="769"/>
      <c r="T45" s="650"/>
      <c r="U45" s="650"/>
      <c r="V45" s="669"/>
      <c r="X45" s="768"/>
      <c r="Y45" s="768"/>
      <c r="Z45" s="769"/>
      <c r="AA45" s="650"/>
      <c r="AB45" s="650"/>
      <c r="AC45" s="669"/>
    </row>
    <row r="46" spans="2:29" ht="15.95" customHeight="1">
      <c r="H46" s="444"/>
      <c r="O46" s="444"/>
      <c r="V46" s="444"/>
      <c r="AC46" s="444"/>
    </row>
    <row r="47" spans="2:29" ht="15.95" customHeight="1">
      <c r="H47" s="444"/>
      <c r="O47" s="444"/>
      <c r="V47" s="444"/>
      <c r="AC47" s="444"/>
    </row>
    <row r="48" spans="2:29" ht="23.45" customHeight="1">
      <c r="H48" s="469"/>
      <c r="O48" s="469"/>
      <c r="V48" s="469"/>
      <c r="AC48" s="469"/>
    </row>
    <row r="49" spans="2:29" ht="15.95" customHeight="1">
      <c r="H49" s="444"/>
      <c r="O49" s="444"/>
      <c r="V49" s="444"/>
      <c r="AC49" s="444"/>
    </row>
    <row r="50" spans="2:29" ht="15.95" customHeight="1">
      <c r="D50" s="446"/>
      <c r="E50" s="446"/>
      <c r="F50" s="446"/>
      <c r="G50" s="446"/>
      <c r="K50" s="446"/>
      <c r="L50" s="446"/>
      <c r="M50" s="446"/>
      <c r="N50" s="446"/>
      <c r="R50" s="446"/>
      <c r="S50" s="446"/>
      <c r="T50" s="446"/>
      <c r="U50" s="446"/>
      <c r="Y50" s="446"/>
      <c r="Z50" s="446"/>
      <c r="AA50" s="446"/>
      <c r="AB50" s="446"/>
    </row>
    <row r="51" spans="2:29" ht="15.95" customHeight="1">
      <c r="B51" s="424"/>
      <c r="I51" s="424"/>
      <c r="P51" s="424"/>
      <c r="W51" s="424"/>
    </row>
    <row r="52" spans="2:29" ht="15.95" customHeight="1">
      <c r="H52" s="447"/>
      <c r="O52" s="447"/>
      <c r="V52" s="447"/>
      <c r="AC52" s="447"/>
    </row>
    <row r="53" spans="2:29" ht="15.95" customHeight="1">
      <c r="C53" s="447"/>
      <c r="D53" s="447"/>
      <c r="E53" s="447"/>
      <c r="F53" s="447"/>
      <c r="G53" s="447"/>
      <c r="J53" s="447"/>
      <c r="K53" s="447"/>
      <c r="L53" s="447"/>
      <c r="M53" s="447"/>
      <c r="N53" s="447"/>
      <c r="Q53" s="447"/>
      <c r="R53" s="447"/>
      <c r="S53" s="447"/>
      <c r="T53" s="447"/>
      <c r="U53" s="447"/>
      <c r="X53" s="447"/>
      <c r="Y53" s="447"/>
      <c r="Z53" s="447"/>
      <c r="AA53" s="447"/>
      <c r="AB53" s="447"/>
    </row>
    <row r="54" spans="2:29" ht="15.95" customHeight="1"/>
    <row r="55" spans="2:29" ht="15.95" customHeight="1">
      <c r="B55" s="447"/>
      <c r="I55" s="447"/>
      <c r="P55" s="447"/>
      <c r="W55" s="447"/>
    </row>
    <row r="56" spans="2:29" ht="15.95" customHeight="1"/>
    <row r="57" spans="2:29" ht="15.95" customHeight="1"/>
    <row r="58" spans="2:29" ht="15.95" customHeight="1"/>
    <row r="59" spans="2:29" ht="15.95" customHeight="1"/>
    <row r="60" spans="2:29" ht="15.95" customHeight="1"/>
    <row r="61" spans="2:29" ht="15.95" customHeight="1"/>
    <row r="62" spans="2:29" ht="15.95" customHeight="1"/>
    <row r="63" spans="2:29" ht="15.95" customHeight="1"/>
    <row r="64" spans="2:29" ht="15.95" customHeight="1"/>
    <row r="65" ht="15.95" customHeight="1"/>
    <row r="66" ht="15.95" customHeight="1"/>
    <row r="67" ht="15.95" customHeight="1"/>
    <row r="68" ht="15.95" customHeight="1"/>
    <row r="69" ht="15.95" customHeight="1"/>
  </sheetData>
  <sheetProtection sheet="1" objects="1" scenarios="1"/>
  <dataConsolidate/>
  <mergeCells count="80">
    <mergeCell ref="AC44:AC45"/>
    <mergeCell ref="X41:Y43"/>
    <mergeCell ref="Z41:Z43"/>
    <mergeCell ref="AA41:AB43"/>
    <mergeCell ref="X44:Y45"/>
    <mergeCell ref="Z44:Z45"/>
    <mergeCell ref="AA44:AB45"/>
    <mergeCell ref="AA4:AB4"/>
    <mergeCell ref="AA14:AB14"/>
    <mergeCell ref="W34:Z34"/>
    <mergeCell ref="X35:Z35"/>
    <mergeCell ref="AA35:AB35"/>
    <mergeCell ref="AA36:AB36"/>
    <mergeCell ref="Q41:R43"/>
    <mergeCell ref="S41:S43"/>
    <mergeCell ref="T41:U43"/>
    <mergeCell ref="Q44:R45"/>
    <mergeCell ref="S44:S45"/>
    <mergeCell ref="T44:U45"/>
    <mergeCell ref="X37:X40"/>
    <mergeCell ref="Y37:Y38"/>
    <mergeCell ref="Z37:Z38"/>
    <mergeCell ref="AA37:AB38"/>
    <mergeCell ref="AA39:AB39"/>
    <mergeCell ref="AA40:AB40"/>
    <mergeCell ref="Q35:S35"/>
    <mergeCell ref="T35:U35"/>
    <mergeCell ref="T36:U36"/>
    <mergeCell ref="Q37:Q40"/>
    <mergeCell ref="R37:R38"/>
    <mergeCell ref="S37:S38"/>
    <mergeCell ref="T37:U38"/>
    <mergeCell ref="T39:U39"/>
    <mergeCell ref="T40:U40"/>
    <mergeCell ref="J35:L35"/>
    <mergeCell ref="M35:N35"/>
    <mergeCell ref="J41:K43"/>
    <mergeCell ref="L41:L43"/>
    <mergeCell ref="M41:N43"/>
    <mergeCell ref="M36:N36"/>
    <mergeCell ref="J37:J40"/>
    <mergeCell ref="K37:K38"/>
    <mergeCell ref="O44:O45"/>
    <mergeCell ref="V44:V45"/>
    <mergeCell ref="J44:K45"/>
    <mergeCell ref="L44:L45"/>
    <mergeCell ref="M44:N45"/>
    <mergeCell ref="C41:D43"/>
    <mergeCell ref="E41:E43"/>
    <mergeCell ref="F41:G43"/>
    <mergeCell ref="C44:D45"/>
    <mergeCell ref="E44:E45"/>
    <mergeCell ref="F44:G45"/>
    <mergeCell ref="H44:H45"/>
    <mergeCell ref="F39:G39"/>
    <mergeCell ref="F40:G40"/>
    <mergeCell ref="L37:L38"/>
    <mergeCell ref="M37:N38"/>
    <mergeCell ref="M39:N39"/>
    <mergeCell ref="M40:N40"/>
    <mergeCell ref="C35:E35"/>
    <mergeCell ref="F35:G35"/>
    <mergeCell ref="F36:G36"/>
    <mergeCell ref="C37:C40"/>
    <mergeCell ref="D37:D38"/>
    <mergeCell ref="E37:E38"/>
    <mergeCell ref="F37:G38"/>
    <mergeCell ref="B1:C1"/>
    <mergeCell ref="P1:Q1"/>
    <mergeCell ref="W1:X1"/>
    <mergeCell ref="P34:S34"/>
    <mergeCell ref="F14:G14"/>
    <mergeCell ref="T14:U14"/>
    <mergeCell ref="F4:G4"/>
    <mergeCell ref="T4:U4"/>
    <mergeCell ref="B34:E34"/>
    <mergeCell ref="I1:J1"/>
    <mergeCell ref="M4:N4"/>
    <mergeCell ref="M14:N14"/>
    <mergeCell ref="I34:L34"/>
  </mergeCells>
  <phoneticPr fontId="4"/>
  <printOptions horizontalCentered="1"/>
  <pageMargins left="0.59055118110236227" right="0.59055118110236227" top="0.98425196850393704" bottom="0.78740157480314965" header="0" footer="0"/>
  <pageSetup paperSize="9" scale="95" firstPageNumber="70" orientation="portrait" r:id="rId1"/>
  <headerFooter alignWithMargins="0"/>
  <colBreaks count="3" manualBreakCount="3">
    <brk id="8" max="1048575" man="1"/>
    <brk id="15" max="1048575" man="1"/>
    <brk id="22"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3BED-2323-48D6-B381-FA5C9032769A}">
  <dimension ref="A1:BA107"/>
  <sheetViews>
    <sheetView view="pageBreakPreview" topLeftCell="AE22" zoomScale="80" zoomScaleNormal="100" zoomScaleSheetLayoutView="80" workbookViewId="0"/>
  </sheetViews>
  <sheetFormatPr defaultColWidth="9" defaultRowHeight="15" customHeight="1"/>
  <cols>
    <col min="1" max="1" width="1.625" style="1" customWidth="1"/>
    <col min="2" max="9" width="8.875" style="1" customWidth="1"/>
    <col min="10" max="10" width="6.125" style="1" customWidth="1"/>
    <col min="11" max="11" width="4" style="1" customWidth="1"/>
    <col min="12" max="12" width="4.25" style="1" customWidth="1"/>
    <col min="13" max="13" width="1.5" style="1" customWidth="1"/>
    <col min="14" max="14" width="1.875" style="5" customWidth="1"/>
    <col min="15" max="15" width="1.5" style="5" customWidth="1"/>
    <col min="16" max="16" width="15.125" style="5" customWidth="1"/>
    <col min="17" max="18" width="13.125" style="5" customWidth="1"/>
    <col min="19" max="20" width="8.625" style="5" customWidth="1"/>
    <col min="21" max="21" width="15.625" style="5" customWidth="1"/>
    <col min="22" max="22" width="9.875" style="5" customWidth="1"/>
    <col min="23" max="23" width="2.875" style="5" customWidth="1"/>
    <col min="24" max="26" width="1.625" style="5" customWidth="1"/>
    <col min="27" max="27" width="15.625" style="5" customWidth="1"/>
    <col min="28" max="29" width="13.125" style="5" customWidth="1"/>
    <col min="30" max="31" width="8.625" style="5" customWidth="1"/>
    <col min="32" max="32" width="27.25" style="5" customWidth="1"/>
    <col min="33" max="33" width="2.375" style="5" customWidth="1"/>
    <col min="34" max="35" width="1.625" style="5" customWidth="1"/>
    <col min="36" max="36" width="12.75" style="5" customWidth="1"/>
    <col min="37" max="37" width="10.75" style="5" customWidth="1"/>
    <col min="38" max="38" width="4.75" style="5" customWidth="1"/>
    <col min="39" max="40" width="8.75" style="5" customWidth="1"/>
    <col min="41" max="41" width="12.75" style="5" customWidth="1"/>
    <col min="42" max="42" width="11.5" style="5" customWidth="1"/>
    <col min="43" max="43" width="9.75" style="5" customWidth="1"/>
    <col min="44" max="44" width="12.5" style="5" customWidth="1"/>
    <col min="45" max="45" width="1.5" style="5" customWidth="1"/>
    <col min="46" max="46" width="1.625" style="5" customWidth="1"/>
    <col min="47" max="47" width="18.125" style="5" customWidth="1"/>
    <col min="48" max="48" width="11.25" style="5" customWidth="1"/>
    <col min="49" max="49" width="13.625" style="5" customWidth="1"/>
    <col min="50" max="50" width="9.125" style="5" customWidth="1"/>
    <col min="51" max="51" width="14.875" style="5" customWidth="1"/>
    <col min="52" max="52" width="9.625" style="5" customWidth="1"/>
    <col min="53" max="53" width="10.625" style="5" customWidth="1"/>
    <col min="54" max="54" width="1.875" style="5" customWidth="1"/>
    <col min="55" max="16384" width="9" style="5"/>
  </cols>
  <sheetData>
    <row r="1" spans="1:53" ht="15.95" customHeight="1">
      <c r="A1" s="312" t="s">
        <v>224</v>
      </c>
      <c r="G1" s="79"/>
      <c r="H1" s="79"/>
      <c r="I1" s="34" t="s">
        <v>285</v>
      </c>
      <c r="J1" s="616">
        <v>12345678</v>
      </c>
      <c r="K1" s="616"/>
      <c r="L1" s="616"/>
      <c r="M1" s="2"/>
      <c r="N1" s="452"/>
      <c r="O1" s="576" t="s">
        <v>41</v>
      </c>
      <c r="P1" s="576"/>
      <c r="Q1" s="294" t="s">
        <v>294</v>
      </c>
      <c r="R1" s="4"/>
      <c r="S1" s="4"/>
      <c r="T1" s="4"/>
      <c r="U1" s="4"/>
      <c r="V1" s="4"/>
      <c r="W1" s="575" t="str">
        <f>$I$1&amp;$J$1</f>
        <v>e-Rad課題ID(半角英数字)12345678</v>
      </c>
      <c r="X1" s="4"/>
      <c r="AF1" s="575" t="str">
        <f>$I$1&amp;$J$1</f>
        <v>e-Rad課題ID(半角英数字)12345678</v>
      </c>
      <c r="AI1" s="654" t="s">
        <v>45</v>
      </c>
      <c r="AJ1" s="654"/>
      <c r="AR1" s="575" t="str">
        <f>$I$1&amp;$J$1</f>
        <v>e-Rad課題ID(半角英数字)12345678</v>
      </c>
      <c r="AT1" s="1" t="s">
        <v>46</v>
      </c>
      <c r="BA1" s="575" t="str">
        <f>$I$1&amp;$J$1</f>
        <v>e-Rad課題ID(半角英数字)12345678</v>
      </c>
    </row>
    <row r="2" spans="1:53" ht="15.95" customHeight="1">
      <c r="A2" s="1" t="s">
        <v>299</v>
      </c>
      <c r="F2" s="2"/>
      <c r="G2" s="179"/>
      <c r="H2" s="179"/>
      <c r="I2" s="179"/>
      <c r="J2" s="179"/>
      <c r="K2" s="179"/>
      <c r="L2" s="180" t="s">
        <v>163</v>
      </c>
      <c r="M2" s="6"/>
      <c r="N2" s="7"/>
      <c r="O2" s="634" t="s">
        <v>133</v>
      </c>
      <c r="P2" s="635"/>
      <c r="Q2" s="635"/>
      <c r="R2" s="8"/>
      <c r="S2" s="8"/>
      <c r="T2" s="8"/>
      <c r="U2" s="8"/>
      <c r="V2" s="8"/>
      <c r="W2" s="8"/>
      <c r="X2" s="8"/>
      <c r="Z2" s="654" t="s">
        <v>135</v>
      </c>
      <c r="AA2" s="654"/>
      <c r="AI2" s="708" t="s">
        <v>42</v>
      </c>
      <c r="AJ2" s="708"/>
      <c r="AT2" s="654" t="s">
        <v>32</v>
      </c>
      <c r="AU2" s="654"/>
    </row>
    <row r="3" spans="1:53" ht="15.95" customHeight="1">
      <c r="I3" s="784" t="s">
        <v>286</v>
      </c>
      <c r="J3" s="785"/>
      <c r="K3" s="785"/>
      <c r="P3" s="1" t="s">
        <v>30</v>
      </c>
      <c r="Q3" s="1"/>
      <c r="R3" s="1"/>
      <c r="S3" s="1"/>
      <c r="T3" s="1"/>
      <c r="U3" s="1"/>
      <c r="V3" s="1"/>
      <c r="W3" s="1"/>
      <c r="X3" s="1"/>
      <c r="Y3" s="1"/>
      <c r="AA3" s="1" t="s">
        <v>30</v>
      </c>
      <c r="AJ3" s="145"/>
      <c r="AK3" s="145"/>
      <c r="AL3" s="145"/>
      <c r="AM3" s="706" t="s">
        <v>0</v>
      </c>
      <c r="AN3" s="707"/>
      <c r="AO3" s="690" t="s">
        <v>164</v>
      </c>
      <c r="AP3" s="690" t="s">
        <v>165</v>
      </c>
      <c r="AQ3" s="692" t="s">
        <v>166</v>
      </c>
      <c r="AR3" s="22"/>
      <c r="AU3" s="657" t="s">
        <v>21</v>
      </c>
      <c r="AV3" s="672"/>
      <c r="AW3" s="619" t="s">
        <v>23</v>
      </c>
      <c r="AX3" s="680" t="s">
        <v>24</v>
      </c>
      <c r="AY3" s="663" t="s">
        <v>25</v>
      </c>
      <c r="AZ3" s="661" t="s">
        <v>26</v>
      </c>
      <c r="BA3" s="619" t="s">
        <v>27</v>
      </c>
    </row>
    <row r="4" spans="1:53" ht="15.95" customHeight="1">
      <c r="P4" s="454"/>
      <c r="Q4" s="454"/>
      <c r="R4" s="454"/>
      <c r="S4" s="636" t="s">
        <v>12</v>
      </c>
      <c r="T4" s="637"/>
      <c r="U4" s="453"/>
      <c r="V4" s="14"/>
      <c r="W4" s="456"/>
      <c r="AA4" s="454"/>
      <c r="AB4" s="454"/>
      <c r="AC4" s="454"/>
      <c r="AD4" s="636" t="s">
        <v>12</v>
      </c>
      <c r="AE4" s="687"/>
      <c r="AF4" s="454"/>
      <c r="AG4" s="16"/>
      <c r="AJ4" s="450" t="s">
        <v>167</v>
      </c>
      <c r="AK4" s="450" t="s">
        <v>168</v>
      </c>
      <c r="AL4" s="450" t="s">
        <v>3</v>
      </c>
      <c r="AM4" s="449" t="s">
        <v>169</v>
      </c>
      <c r="AN4" s="148" t="s">
        <v>170</v>
      </c>
      <c r="AO4" s="691"/>
      <c r="AP4" s="691"/>
      <c r="AQ4" s="693"/>
      <c r="AR4" s="455" t="s">
        <v>171</v>
      </c>
      <c r="AU4" s="694"/>
      <c r="AV4" s="673"/>
      <c r="AW4" s="670"/>
      <c r="AX4" s="681"/>
      <c r="AY4" s="683"/>
      <c r="AZ4" s="685"/>
      <c r="BA4" s="670"/>
    </row>
    <row r="5" spans="1:53" ht="15.95" customHeight="1">
      <c r="F5" s="17" t="s">
        <v>13</v>
      </c>
      <c r="P5" s="457" t="s">
        <v>6</v>
      </c>
      <c r="Q5" s="457" t="s">
        <v>19</v>
      </c>
      <c r="R5" s="457" t="s">
        <v>20</v>
      </c>
      <c r="S5" s="454" t="s">
        <v>1</v>
      </c>
      <c r="T5" s="453" t="s">
        <v>2</v>
      </c>
      <c r="U5" s="659" t="s">
        <v>9</v>
      </c>
      <c r="V5" s="709"/>
      <c r="W5" s="676"/>
      <c r="AA5" s="457" t="s">
        <v>6</v>
      </c>
      <c r="AB5" s="457" t="s">
        <v>19</v>
      </c>
      <c r="AC5" s="457" t="s">
        <v>20</v>
      </c>
      <c r="AD5" s="454" t="s">
        <v>1</v>
      </c>
      <c r="AE5" s="454" t="s">
        <v>2</v>
      </c>
      <c r="AF5" s="457" t="s">
        <v>9</v>
      </c>
      <c r="AG5" s="16"/>
      <c r="AH5" s="11"/>
      <c r="AJ5" s="19"/>
      <c r="AK5" s="20"/>
      <c r="AL5" s="16"/>
      <c r="AM5" s="314" t="s">
        <v>4</v>
      </c>
      <c r="AN5" s="314" t="s">
        <v>4</v>
      </c>
      <c r="AO5" s="149"/>
      <c r="AP5" s="150"/>
      <c r="AQ5" s="150"/>
      <c r="AR5" s="21"/>
      <c r="AU5" s="695"/>
      <c r="AV5" s="619" t="s">
        <v>22</v>
      </c>
      <c r="AW5" s="670"/>
      <c r="AX5" s="681"/>
      <c r="AY5" s="683"/>
      <c r="AZ5" s="685"/>
      <c r="BA5" s="670"/>
    </row>
    <row r="6" spans="1:53" ht="15.95" customHeight="1">
      <c r="P6" s="22"/>
      <c r="Q6" s="23" t="s">
        <v>4</v>
      </c>
      <c r="R6" s="23" t="s">
        <v>4</v>
      </c>
      <c r="S6" s="23" t="s">
        <v>4</v>
      </c>
      <c r="T6" s="24" t="s">
        <v>4</v>
      </c>
      <c r="U6" s="24"/>
      <c r="V6" s="25"/>
      <c r="W6" s="26"/>
      <c r="Y6" s="11"/>
      <c r="AA6" s="22"/>
      <c r="AB6" s="23" t="s">
        <v>4</v>
      </c>
      <c r="AC6" s="23" t="s">
        <v>4</v>
      </c>
      <c r="AD6" s="23" t="s">
        <v>4</v>
      </c>
      <c r="AE6" s="23" t="s">
        <v>4</v>
      </c>
      <c r="AF6" s="27"/>
      <c r="AG6" s="10"/>
      <c r="AJ6" s="19" t="s">
        <v>112</v>
      </c>
      <c r="AK6" s="20" t="s">
        <v>113</v>
      </c>
      <c r="AL6" s="281" t="s">
        <v>114</v>
      </c>
      <c r="AM6" s="278">
        <v>12600000</v>
      </c>
      <c r="AN6" s="278">
        <v>12600000</v>
      </c>
      <c r="AO6" s="20" t="s">
        <v>115</v>
      </c>
      <c r="AP6" s="20" t="s">
        <v>192</v>
      </c>
      <c r="AQ6" s="20" t="s">
        <v>193</v>
      </c>
      <c r="AR6" s="21" t="s">
        <v>151</v>
      </c>
      <c r="AU6" s="696"/>
      <c r="AV6" s="621"/>
      <c r="AW6" s="671"/>
      <c r="AX6" s="682"/>
      <c r="AY6" s="684"/>
      <c r="AZ6" s="686"/>
      <c r="BA6" s="671"/>
    </row>
    <row r="7" spans="1:53" ht="15.95" customHeight="1">
      <c r="P7" s="28" t="s">
        <v>132</v>
      </c>
      <c r="Q7" s="477"/>
      <c r="R7" s="477"/>
      <c r="S7" s="478"/>
      <c r="T7" s="479"/>
      <c r="U7" s="278"/>
      <c r="V7" s="9"/>
      <c r="W7" s="21"/>
      <c r="AA7" s="31" t="s">
        <v>49</v>
      </c>
      <c r="AB7" s="493"/>
      <c r="AC7" s="493"/>
      <c r="AD7" s="494"/>
      <c r="AE7" s="494"/>
      <c r="AF7" s="21"/>
      <c r="AG7" s="10"/>
      <c r="AJ7" s="19"/>
      <c r="AK7" s="20" t="s">
        <v>116</v>
      </c>
      <c r="AL7" s="281"/>
      <c r="AM7" s="19"/>
      <c r="AN7" s="20"/>
      <c r="AO7" s="20" t="s">
        <v>194</v>
      </c>
      <c r="AP7" s="20" t="s">
        <v>195</v>
      </c>
      <c r="AQ7" s="20"/>
      <c r="AR7" s="21" t="s">
        <v>196</v>
      </c>
      <c r="AU7" s="33"/>
      <c r="AV7" s="33"/>
      <c r="AW7" s="22"/>
      <c r="AX7" s="199" t="s">
        <v>4</v>
      </c>
      <c r="AY7" s="33"/>
      <c r="AZ7" s="22"/>
      <c r="BA7" s="22"/>
    </row>
    <row r="8" spans="1:53" ht="15.95" customHeight="1">
      <c r="K8" s="196" t="s">
        <v>259</v>
      </c>
      <c r="L8" s="34"/>
      <c r="M8" s="34"/>
      <c r="N8" s="11"/>
      <c r="O8" s="11"/>
      <c r="P8" s="35"/>
      <c r="Q8" s="181"/>
      <c r="R8" s="181"/>
      <c r="S8" s="153"/>
      <c r="T8" s="154"/>
      <c r="U8" s="36"/>
      <c r="V8" s="37"/>
      <c r="W8" s="21"/>
      <c r="X8" s="11"/>
      <c r="AA8" s="31"/>
      <c r="AB8" s="32"/>
      <c r="AC8" s="32"/>
      <c r="AD8" s="187"/>
      <c r="AE8" s="187"/>
      <c r="AF8" s="21"/>
      <c r="AG8" s="10"/>
      <c r="AJ8" s="19"/>
      <c r="AK8" s="20"/>
      <c r="AL8" s="281"/>
      <c r="AM8" s="19"/>
      <c r="AN8" s="20"/>
      <c r="AO8" s="20"/>
      <c r="AP8" s="20"/>
      <c r="AQ8" s="20"/>
      <c r="AR8" s="21"/>
      <c r="AU8" s="19" t="s">
        <v>119</v>
      </c>
      <c r="AV8" s="19"/>
      <c r="AW8" s="20" t="s">
        <v>120</v>
      </c>
      <c r="AX8" s="299">
        <v>1631000</v>
      </c>
      <c r="AY8" s="19" t="s">
        <v>115</v>
      </c>
      <c r="AZ8" s="20" t="s">
        <v>123</v>
      </c>
      <c r="BA8" s="20" t="s">
        <v>125</v>
      </c>
    </row>
    <row r="9" spans="1:53" ht="15.95" customHeight="1">
      <c r="P9" s="28" t="s">
        <v>93</v>
      </c>
      <c r="Q9" s="477"/>
      <c r="R9" s="194"/>
      <c r="S9" s="478"/>
      <c r="T9" s="479"/>
      <c r="U9" s="278"/>
      <c r="V9" s="9"/>
      <c r="W9" s="21"/>
      <c r="AA9" s="19"/>
      <c r="AB9" s="29"/>
      <c r="AC9" s="39"/>
      <c r="AD9" s="178"/>
      <c r="AE9" s="178"/>
      <c r="AF9" s="21"/>
      <c r="AG9" s="10"/>
      <c r="AJ9" s="282" t="s">
        <v>117</v>
      </c>
      <c r="AK9" s="20" t="s">
        <v>144</v>
      </c>
      <c r="AL9" s="281" t="s">
        <v>145</v>
      </c>
      <c r="AM9" s="283">
        <v>100000</v>
      </c>
      <c r="AN9" s="36">
        <v>2400000</v>
      </c>
      <c r="AO9" s="20" t="s">
        <v>146</v>
      </c>
      <c r="AP9" s="20" t="s">
        <v>197</v>
      </c>
      <c r="AQ9" s="284"/>
      <c r="AR9" s="21" t="s">
        <v>158</v>
      </c>
      <c r="AU9" s="19"/>
      <c r="AV9" s="19"/>
      <c r="AW9" s="20"/>
      <c r="AX9" s="281"/>
      <c r="AY9" s="300" t="s">
        <v>194</v>
      </c>
      <c r="AZ9" s="20"/>
      <c r="BA9" s="20" t="s">
        <v>127</v>
      </c>
    </row>
    <row r="10" spans="1:53" ht="15.95" customHeight="1">
      <c r="B10" s="1" t="s">
        <v>29</v>
      </c>
      <c r="P10" s="40"/>
      <c r="Q10" s="41"/>
      <c r="R10" s="42"/>
      <c r="S10" s="155"/>
      <c r="T10" s="156"/>
      <c r="U10" s="277"/>
      <c r="V10" s="44"/>
      <c r="W10" s="45"/>
      <c r="AA10" s="33"/>
      <c r="AB10" s="46"/>
      <c r="AC10" s="47"/>
      <c r="AD10" s="157"/>
      <c r="AE10" s="157"/>
      <c r="AF10" s="26"/>
      <c r="AG10" s="10"/>
      <c r="AJ10" s="282"/>
      <c r="AK10" s="20" t="s">
        <v>147</v>
      </c>
      <c r="AL10" s="281"/>
      <c r="AM10" s="285"/>
      <c r="AN10" s="283" t="s">
        <v>296</v>
      </c>
      <c r="AO10" s="20" t="s">
        <v>194</v>
      </c>
      <c r="AP10" s="20" t="s">
        <v>198</v>
      </c>
      <c r="AQ10" s="20"/>
      <c r="AR10" s="286" t="s">
        <v>148</v>
      </c>
      <c r="AU10" s="19"/>
      <c r="AV10" s="301" t="s">
        <v>128</v>
      </c>
      <c r="AW10" s="302" t="s">
        <v>129</v>
      </c>
      <c r="AX10" s="303">
        <v>67000</v>
      </c>
      <c r="AY10" s="19"/>
      <c r="AZ10" s="20"/>
      <c r="BA10" s="20"/>
    </row>
    <row r="11" spans="1:53" ht="15.95" customHeight="1">
      <c r="B11" s="1" t="s">
        <v>16</v>
      </c>
      <c r="P11" s="33"/>
      <c r="Q11" s="46"/>
      <c r="R11" s="47"/>
      <c r="S11" s="157"/>
      <c r="T11" s="158"/>
      <c r="U11" s="276"/>
      <c r="V11" s="49"/>
      <c r="W11" s="26"/>
      <c r="AA11" s="50" t="s">
        <v>10</v>
      </c>
      <c r="AB11" s="480"/>
      <c r="AC11" s="480"/>
      <c r="AD11" s="495"/>
      <c r="AE11" s="495"/>
      <c r="AF11" s="45"/>
      <c r="AG11" s="10"/>
      <c r="AJ11" s="282"/>
      <c r="AK11" s="20"/>
      <c r="AL11" s="281"/>
      <c r="AM11" s="283"/>
      <c r="AN11" s="283"/>
      <c r="AO11" s="20"/>
      <c r="AP11" s="20"/>
      <c r="AQ11" s="20"/>
      <c r="AR11" s="287" t="s">
        <v>159</v>
      </c>
      <c r="AU11" s="19"/>
      <c r="AV11" s="301"/>
      <c r="AW11" s="302"/>
      <c r="AX11" s="303"/>
      <c r="AY11" s="19"/>
      <c r="AZ11" s="20"/>
      <c r="BA11" s="20"/>
    </row>
    <row r="12" spans="1:53" ht="15.95" customHeight="1">
      <c r="P12" s="50" t="s">
        <v>10</v>
      </c>
      <c r="Q12" s="480"/>
      <c r="R12" s="480"/>
      <c r="S12" s="481"/>
      <c r="T12" s="482"/>
      <c r="U12" s="277"/>
      <c r="V12" s="44"/>
      <c r="W12" s="45"/>
      <c r="AB12" s="51"/>
      <c r="AC12" s="51"/>
      <c r="AD12" s="51"/>
      <c r="AE12" s="51"/>
      <c r="AJ12" s="282"/>
      <c r="AK12" s="20"/>
      <c r="AL12" s="281"/>
      <c r="AM12" s="283"/>
      <c r="AN12" s="283"/>
      <c r="AO12" s="20"/>
      <c r="AP12" s="20"/>
      <c r="AQ12" s="20"/>
      <c r="AR12" s="288">
        <v>44651</v>
      </c>
      <c r="AU12" s="19"/>
      <c r="AV12" s="301" t="s">
        <v>128</v>
      </c>
      <c r="AW12" s="302" t="s">
        <v>130</v>
      </c>
      <c r="AX12" s="303">
        <v>89000</v>
      </c>
      <c r="AY12" s="19"/>
      <c r="AZ12" s="20"/>
      <c r="BA12" s="20"/>
    </row>
    <row r="13" spans="1:53" ht="15.95" customHeight="1">
      <c r="Z13" s="1"/>
      <c r="AA13" s="52" t="s">
        <v>31</v>
      </c>
      <c r="AB13" s="51"/>
      <c r="AC13" s="51"/>
      <c r="AD13" s="51"/>
      <c r="AE13" s="51"/>
      <c r="AJ13" s="282"/>
      <c r="AK13" s="20"/>
      <c r="AL13" s="281"/>
      <c r="AM13" s="283"/>
      <c r="AN13" s="283"/>
      <c r="AO13" s="20"/>
      <c r="AP13" s="20"/>
      <c r="AQ13" s="20"/>
      <c r="AR13" s="21" t="s">
        <v>149</v>
      </c>
      <c r="AU13" s="19"/>
      <c r="AV13" s="19"/>
      <c r="AW13" s="20"/>
      <c r="AX13" s="16"/>
      <c r="AY13" s="19"/>
      <c r="AZ13" s="20"/>
      <c r="BA13" s="20"/>
    </row>
    <row r="14" spans="1:53" ht="15.95" customHeight="1">
      <c r="F14" s="630" t="s">
        <v>221</v>
      </c>
      <c r="G14" s="630"/>
      <c r="H14" s="630"/>
      <c r="I14" s="630"/>
      <c r="J14" s="630"/>
      <c r="K14" s="630"/>
      <c r="L14" s="630"/>
      <c r="P14" s="52" t="s">
        <v>31</v>
      </c>
      <c r="Q14" s="52"/>
      <c r="AA14" s="454"/>
      <c r="AB14" s="458"/>
      <c r="AC14" s="458"/>
      <c r="AD14" s="678" t="s">
        <v>5</v>
      </c>
      <c r="AE14" s="679"/>
      <c r="AF14" s="454"/>
      <c r="AG14" s="16"/>
      <c r="AJ14" s="282"/>
      <c r="AK14" s="20"/>
      <c r="AL14" s="281"/>
      <c r="AM14" s="283"/>
      <c r="AN14" s="283"/>
      <c r="AO14" s="20"/>
      <c r="AP14" s="20"/>
      <c r="AQ14" s="20"/>
      <c r="AR14" s="289">
        <v>9600000</v>
      </c>
      <c r="AU14" s="19"/>
      <c r="AV14" s="19"/>
      <c r="AW14" s="20"/>
      <c r="AX14" s="16"/>
      <c r="AY14" s="19"/>
      <c r="AZ14" s="20"/>
      <c r="BA14" s="20"/>
    </row>
    <row r="15" spans="1:53" ht="15.95" customHeight="1">
      <c r="F15" s="630"/>
      <c r="G15" s="630"/>
      <c r="H15" s="630"/>
      <c r="I15" s="630"/>
      <c r="J15" s="630"/>
      <c r="K15" s="630"/>
      <c r="L15" s="630"/>
      <c r="P15" s="454"/>
      <c r="Q15" s="458"/>
      <c r="R15" s="458"/>
      <c r="S15" s="678" t="s">
        <v>5</v>
      </c>
      <c r="T15" s="679"/>
      <c r="U15" s="54"/>
      <c r="V15" s="55"/>
      <c r="W15" s="456"/>
      <c r="AA15" s="457" t="s">
        <v>6</v>
      </c>
      <c r="AB15" s="459" t="s">
        <v>7</v>
      </c>
      <c r="AC15" s="459" t="s">
        <v>8</v>
      </c>
      <c r="AD15" s="458" t="s">
        <v>1</v>
      </c>
      <c r="AE15" s="458" t="s">
        <v>2</v>
      </c>
      <c r="AF15" s="457" t="s">
        <v>9</v>
      </c>
      <c r="AG15" s="16"/>
      <c r="AJ15" s="282"/>
      <c r="AK15" s="20"/>
      <c r="AL15" s="281"/>
      <c r="AM15" s="283"/>
      <c r="AN15" s="283"/>
      <c r="AO15" s="20"/>
      <c r="AP15" s="20"/>
      <c r="AQ15" s="20"/>
      <c r="AR15" s="290" t="s">
        <v>150</v>
      </c>
      <c r="AU15" s="19"/>
      <c r="AV15" s="19"/>
      <c r="AW15" s="20"/>
      <c r="AX15" s="16"/>
      <c r="AY15" s="19"/>
      <c r="AZ15" s="20"/>
      <c r="BA15" s="20"/>
    </row>
    <row r="16" spans="1:53" ht="15.95" customHeight="1">
      <c r="F16" s="630" t="s">
        <v>260</v>
      </c>
      <c r="G16" s="630"/>
      <c r="H16" s="630"/>
      <c r="I16" s="630"/>
      <c r="J16" s="630"/>
      <c r="K16" s="630"/>
      <c r="L16" s="630"/>
      <c r="P16" s="457" t="s">
        <v>6</v>
      </c>
      <c r="Q16" s="459" t="s">
        <v>7</v>
      </c>
      <c r="R16" s="459" t="s">
        <v>8</v>
      </c>
      <c r="S16" s="458" t="s">
        <v>1</v>
      </c>
      <c r="T16" s="54" t="s">
        <v>2</v>
      </c>
      <c r="U16" s="659" t="s">
        <v>9</v>
      </c>
      <c r="V16" s="709"/>
      <c r="W16" s="676"/>
      <c r="AA16" s="33"/>
      <c r="AB16" s="23" t="s">
        <v>91</v>
      </c>
      <c r="AC16" s="23" t="s">
        <v>4</v>
      </c>
      <c r="AD16" s="23" t="s">
        <v>4</v>
      </c>
      <c r="AE16" s="23" t="s">
        <v>4</v>
      </c>
      <c r="AF16" s="27"/>
      <c r="AG16" s="10"/>
      <c r="AJ16" s="282"/>
      <c r="AK16" s="20"/>
      <c r="AL16" s="281"/>
      <c r="AM16" s="283"/>
      <c r="AN16" s="283"/>
      <c r="AO16" s="20"/>
      <c r="AP16" s="20"/>
      <c r="AQ16" s="20"/>
      <c r="AR16" s="289">
        <v>100000</v>
      </c>
      <c r="AU16" s="19"/>
      <c r="AV16" s="19"/>
      <c r="AW16" s="20"/>
      <c r="AX16" s="16"/>
      <c r="AY16" s="19"/>
      <c r="AZ16" s="20"/>
      <c r="BA16" s="20"/>
    </row>
    <row r="17" spans="2:53" ht="15.95" customHeight="1">
      <c r="E17" s="134"/>
      <c r="F17" s="630"/>
      <c r="G17" s="630"/>
      <c r="H17" s="630"/>
      <c r="I17" s="630"/>
      <c r="J17" s="630"/>
      <c r="K17" s="630"/>
      <c r="L17" s="630"/>
      <c r="P17" s="57"/>
      <c r="Q17" s="58" t="s">
        <v>4</v>
      </c>
      <c r="R17" s="58" t="s">
        <v>4</v>
      </c>
      <c r="S17" s="58" t="s">
        <v>4</v>
      </c>
      <c r="T17" s="59" t="s">
        <v>4</v>
      </c>
      <c r="U17" s="59"/>
      <c r="V17" s="60"/>
      <c r="W17" s="26"/>
      <c r="AA17" s="61" t="s">
        <v>78</v>
      </c>
      <c r="AB17" s="496"/>
      <c r="AC17" s="496"/>
      <c r="AD17" s="497"/>
      <c r="AE17" s="497"/>
      <c r="AF17" s="63"/>
      <c r="AG17" s="10"/>
      <c r="AJ17" s="19"/>
      <c r="AK17" s="20"/>
      <c r="AL17" s="16"/>
      <c r="AM17" s="297"/>
      <c r="AN17" s="297"/>
      <c r="AO17" s="149"/>
      <c r="AP17" s="19"/>
      <c r="AQ17" s="20"/>
      <c r="AR17" s="20"/>
      <c r="AU17" s="19"/>
      <c r="AV17" s="19"/>
      <c r="AW17" s="20"/>
      <c r="AX17" s="16"/>
      <c r="AY17" s="19"/>
      <c r="AZ17" s="20"/>
      <c r="BA17" s="20"/>
    </row>
    <row r="18" spans="2:53" ht="15.95" customHeight="1">
      <c r="F18" s="629" t="s">
        <v>190</v>
      </c>
      <c r="G18" s="630"/>
      <c r="H18" s="630"/>
      <c r="I18" s="630"/>
      <c r="J18" s="630"/>
      <c r="K18" s="630"/>
      <c r="L18" s="630"/>
      <c r="N18" s="52"/>
      <c r="O18" s="52"/>
      <c r="P18" s="64" t="s">
        <v>78</v>
      </c>
      <c r="Q18" s="483"/>
      <c r="R18" s="483"/>
      <c r="S18" s="484"/>
      <c r="T18" s="485"/>
      <c r="U18" s="36"/>
      <c r="V18" s="37"/>
      <c r="W18" s="21"/>
      <c r="X18" s="52"/>
      <c r="AA18" s="65"/>
      <c r="AB18" s="62"/>
      <c r="AC18" s="62"/>
      <c r="AD18" s="169"/>
      <c r="AE18" s="170"/>
      <c r="AF18" s="63"/>
      <c r="AG18" s="10"/>
      <c r="AJ18" s="27"/>
      <c r="AK18" s="27"/>
      <c r="AL18" s="27"/>
      <c r="AM18" s="295"/>
      <c r="AN18" s="295"/>
      <c r="AO18" s="27"/>
      <c r="AP18" s="27"/>
      <c r="AQ18" s="27"/>
      <c r="AR18" s="27"/>
      <c r="AU18" s="27"/>
      <c r="AV18" s="27"/>
      <c r="AW18" s="27"/>
      <c r="AX18" s="27"/>
      <c r="AY18" s="27"/>
      <c r="AZ18" s="27"/>
      <c r="BA18" s="27"/>
    </row>
    <row r="19" spans="2:53" ht="15.95" customHeight="1">
      <c r="F19" s="630"/>
      <c r="G19" s="630"/>
      <c r="H19" s="630"/>
      <c r="I19" s="630"/>
      <c r="J19" s="630"/>
      <c r="K19" s="630"/>
      <c r="L19" s="630"/>
      <c r="N19" s="52"/>
      <c r="O19" s="52"/>
      <c r="P19" s="35"/>
      <c r="Q19" s="181"/>
      <c r="R19" s="181"/>
      <c r="S19" s="160"/>
      <c r="T19" s="161"/>
      <c r="U19" s="36"/>
      <c r="V19" s="37"/>
      <c r="W19" s="21"/>
      <c r="X19" s="52"/>
      <c r="AA19" s="65" t="s">
        <v>87</v>
      </c>
      <c r="AB19" s="496"/>
      <c r="AC19" s="496"/>
      <c r="AD19" s="497"/>
      <c r="AE19" s="497"/>
      <c r="AF19" s="63"/>
      <c r="AG19" s="10"/>
      <c r="AJ19" s="67" t="s">
        <v>15</v>
      </c>
      <c r="AK19" s="68"/>
      <c r="AL19" s="68"/>
      <c r="AM19" s="69"/>
      <c r="AN19" s="502">
        <f>SUM(AN6:AN17)</f>
        <v>15000000</v>
      </c>
      <c r="AO19" s="68"/>
      <c r="AP19" s="69"/>
      <c r="AQ19" s="70"/>
      <c r="AR19" s="68"/>
      <c r="AU19" s="67" t="s">
        <v>15</v>
      </c>
      <c r="AV19" s="67"/>
      <c r="AW19" s="68"/>
      <c r="AX19" s="69">
        <v>1631000</v>
      </c>
      <c r="AY19" s="69"/>
      <c r="AZ19" s="70"/>
      <c r="BA19" s="68"/>
    </row>
    <row r="20" spans="2:53" ht="15.95" customHeight="1">
      <c r="F20" s="630" t="s">
        <v>261</v>
      </c>
      <c r="G20" s="630"/>
      <c r="H20" s="630"/>
      <c r="I20" s="630"/>
      <c r="J20" s="630"/>
      <c r="K20" s="630"/>
      <c r="L20" s="630"/>
      <c r="M20" s="66"/>
      <c r="N20" s="52"/>
      <c r="O20" s="52"/>
      <c r="P20" s="35" t="s">
        <v>79</v>
      </c>
      <c r="Q20" s="483"/>
      <c r="R20" s="483"/>
      <c r="S20" s="484"/>
      <c r="T20" s="485"/>
      <c r="U20" s="36"/>
      <c r="V20" s="37"/>
      <c r="W20" s="21"/>
      <c r="X20" s="52"/>
      <c r="AA20" s="65"/>
      <c r="AB20" s="62"/>
      <c r="AC20" s="62"/>
      <c r="AD20" s="169"/>
      <c r="AE20" s="169"/>
      <c r="AF20" s="63"/>
      <c r="AG20" s="10"/>
      <c r="AJ20" s="71"/>
      <c r="AK20" s="71"/>
      <c r="AL20" s="14"/>
      <c r="AM20" s="14"/>
      <c r="AN20" s="14"/>
      <c r="AO20" s="14"/>
      <c r="AP20" s="71"/>
      <c r="AQ20" s="71"/>
      <c r="AR20" s="71"/>
    </row>
    <row r="21" spans="2:53" ht="15.95" customHeight="1">
      <c r="C21" s="66"/>
      <c r="D21" s="66"/>
      <c r="E21" s="66"/>
      <c r="F21" s="630"/>
      <c r="G21" s="630"/>
      <c r="H21" s="630"/>
      <c r="I21" s="630"/>
      <c r="J21" s="630"/>
      <c r="K21" s="630"/>
      <c r="L21" s="630"/>
      <c r="M21" s="66"/>
      <c r="N21" s="52"/>
      <c r="O21" s="52"/>
      <c r="P21" s="35"/>
      <c r="Q21" s="181"/>
      <c r="R21" s="181"/>
      <c r="S21" s="160"/>
      <c r="T21" s="161"/>
      <c r="U21" s="36"/>
      <c r="V21" s="37"/>
      <c r="W21" s="21"/>
      <c r="X21" s="52"/>
      <c r="AA21" s="65" t="s">
        <v>88</v>
      </c>
      <c r="AB21" s="496"/>
      <c r="AC21" s="496"/>
      <c r="AD21" s="497"/>
      <c r="AE21" s="497"/>
      <c r="AF21" s="63"/>
      <c r="AG21" s="10"/>
      <c r="AI21" s="654" t="s">
        <v>43</v>
      </c>
      <c r="AJ21" s="654"/>
      <c r="AK21" s="72"/>
      <c r="AL21" s="16"/>
      <c r="AM21" s="16"/>
      <c r="AN21" s="16"/>
      <c r="AO21" s="16"/>
      <c r="AP21" s="72"/>
      <c r="AQ21" s="72"/>
      <c r="AR21" s="72"/>
      <c r="AT21" s="654" t="s">
        <v>33</v>
      </c>
      <c r="AU21" s="654"/>
      <c r="AV21" s="72"/>
      <c r="AW21" s="72"/>
      <c r="AX21" s="16"/>
      <c r="AY21" s="72"/>
      <c r="AZ21" s="72"/>
      <c r="BA21" s="72"/>
    </row>
    <row r="22" spans="2:53" ht="15.95" customHeight="1">
      <c r="B22" s="66"/>
      <c r="C22" s="66"/>
      <c r="D22" s="66"/>
      <c r="E22" s="66"/>
      <c r="F22" s="66"/>
      <c r="G22" s="66"/>
      <c r="H22" s="66"/>
      <c r="I22" s="66"/>
      <c r="J22" s="66"/>
      <c r="K22" s="66"/>
      <c r="L22" s="66"/>
      <c r="M22" s="66"/>
      <c r="N22" s="52"/>
      <c r="O22" s="52"/>
      <c r="P22" s="35" t="s">
        <v>80</v>
      </c>
      <c r="Q22" s="483"/>
      <c r="R22" s="483"/>
      <c r="S22" s="484"/>
      <c r="T22" s="485"/>
      <c r="U22" s="36"/>
      <c r="V22" s="37"/>
      <c r="W22" s="21"/>
      <c r="X22" s="52"/>
      <c r="AA22" s="73"/>
      <c r="AB22" s="74"/>
      <c r="AC22" s="74"/>
      <c r="AD22" s="170"/>
      <c r="AE22" s="170"/>
      <c r="AF22" s="63"/>
      <c r="AG22" s="10"/>
      <c r="AJ22" s="145"/>
      <c r="AK22" s="145"/>
      <c r="AL22" s="145"/>
      <c r="AM22" s="706" t="s">
        <v>0</v>
      </c>
      <c r="AN22" s="707"/>
      <c r="AO22" s="690" t="s">
        <v>164</v>
      </c>
      <c r="AP22" s="690" t="s">
        <v>165</v>
      </c>
      <c r="AQ22" s="692" t="s">
        <v>166</v>
      </c>
      <c r="AR22" s="22"/>
      <c r="AU22" s="657" t="s">
        <v>21</v>
      </c>
      <c r="AV22" s="675"/>
      <c r="AW22" s="619" t="s">
        <v>23</v>
      </c>
      <c r="AX22" s="680" t="s">
        <v>24</v>
      </c>
      <c r="AY22" s="651" t="s">
        <v>25</v>
      </c>
      <c r="AZ22" s="661" t="s">
        <v>26</v>
      </c>
      <c r="BA22" s="619" t="s">
        <v>27</v>
      </c>
    </row>
    <row r="23" spans="2:53" ht="15.95" customHeight="1">
      <c r="C23" s="136"/>
      <c r="D23" s="136"/>
      <c r="E23" s="136"/>
      <c r="F23" s="136"/>
      <c r="G23" s="136"/>
      <c r="H23" s="136"/>
      <c r="I23" s="136"/>
      <c r="J23" s="136"/>
      <c r="K23" s="136"/>
      <c r="L23" s="135"/>
      <c r="M23" s="66"/>
      <c r="N23" s="52"/>
      <c r="O23" s="52"/>
      <c r="P23" s="75"/>
      <c r="Q23" s="181"/>
      <c r="R23" s="181"/>
      <c r="S23" s="160"/>
      <c r="T23" s="161"/>
      <c r="U23" s="36"/>
      <c r="V23" s="37"/>
      <c r="W23" s="21"/>
      <c r="X23" s="52"/>
      <c r="AA23" s="76" t="s">
        <v>89</v>
      </c>
      <c r="AB23" s="498"/>
      <c r="AC23" s="498"/>
      <c r="AD23" s="497"/>
      <c r="AE23" s="497"/>
      <c r="AF23" s="63"/>
      <c r="AG23" s="10"/>
      <c r="AJ23" s="450" t="s">
        <v>167</v>
      </c>
      <c r="AK23" s="450" t="s">
        <v>168</v>
      </c>
      <c r="AL23" s="450" t="s">
        <v>3</v>
      </c>
      <c r="AM23" s="449" t="s">
        <v>169</v>
      </c>
      <c r="AN23" s="148" t="s">
        <v>170</v>
      </c>
      <c r="AO23" s="691"/>
      <c r="AP23" s="691"/>
      <c r="AQ23" s="693"/>
      <c r="AR23" s="455" t="s">
        <v>171</v>
      </c>
      <c r="AU23" s="658"/>
      <c r="AV23" s="676"/>
      <c r="AW23" s="620"/>
      <c r="AX23" s="688"/>
      <c r="AY23" s="652"/>
      <c r="AZ23" s="677"/>
      <c r="BA23" s="620"/>
    </row>
    <row r="24" spans="2:53" ht="15.95" customHeight="1">
      <c r="B24" s="808" t="s">
        <v>264</v>
      </c>
      <c r="C24" s="808"/>
      <c r="D24" s="808"/>
      <c r="E24" s="808"/>
      <c r="F24" s="808"/>
      <c r="G24" s="808"/>
      <c r="H24" s="808"/>
      <c r="I24" s="808"/>
      <c r="J24" s="808"/>
      <c r="K24" s="808"/>
      <c r="L24" s="808"/>
      <c r="M24" s="66"/>
      <c r="N24" s="52"/>
      <c r="O24" s="52"/>
      <c r="P24" s="77" t="s">
        <v>81</v>
      </c>
      <c r="Q24" s="483"/>
      <c r="R24" s="483"/>
      <c r="S24" s="484"/>
      <c r="T24" s="485"/>
      <c r="U24" s="36"/>
      <c r="V24" s="37"/>
      <c r="W24" s="21"/>
      <c r="X24" s="52"/>
      <c r="AA24" s="65"/>
      <c r="AB24" s="74"/>
      <c r="AC24" s="74"/>
      <c r="AD24" s="170"/>
      <c r="AE24" s="170"/>
      <c r="AF24" s="63"/>
      <c r="AG24" s="10"/>
      <c r="AJ24" s="19"/>
      <c r="AK24" s="20"/>
      <c r="AL24" s="16"/>
      <c r="AM24" s="315" t="s">
        <v>4</v>
      </c>
      <c r="AN24" s="315" t="s">
        <v>4</v>
      </c>
      <c r="AO24" s="149"/>
      <c r="AP24" s="150"/>
      <c r="AQ24" s="150"/>
      <c r="AR24" s="21"/>
      <c r="AU24" s="658"/>
      <c r="AV24" s="619" t="s">
        <v>22</v>
      </c>
      <c r="AW24" s="620"/>
      <c r="AX24" s="688"/>
      <c r="AY24" s="652"/>
      <c r="AZ24" s="677"/>
      <c r="BA24" s="620"/>
    </row>
    <row r="25" spans="2:53" ht="15.95" customHeight="1">
      <c r="B25" s="808"/>
      <c r="C25" s="808"/>
      <c r="D25" s="808"/>
      <c r="E25" s="808"/>
      <c r="F25" s="808"/>
      <c r="G25" s="808"/>
      <c r="H25" s="808"/>
      <c r="I25" s="808"/>
      <c r="J25" s="808"/>
      <c r="K25" s="808"/>
      <c r="L25" s="808"/>
      <c r="M25" s="66"/>
      <c r="P25" s="35"/>
      <c r="Q25" s="181"/>
      <c r="R25" s="181"/>
      <c r="S25" s="160"/>
      <c r="T25" s="161"/>
      <c r="U25" s="36"/>
      <c r="V25" s="37"/>
      <c r="W25" s="21"/>
      <c r="AA25" s="65" t="s">
        <v>90</v>
      </c>
      <c r="AB25" s="498"/>
      <c r="AC25" s="498"/>
      <c r="AD25" s="497"/>
      <c r="AE25" s="497"/>
      <c r="AF25" s="63"/>
      <c r="AG25" s="10"/>
      <c r="AJ25" s="19" t="s">
        <v>117</v>
      </c>
      <c r="AK25" s="20" t="s">
        <v>199</v>
      </c>
      <c r="AL25" s="281" t="s">
        <v>200</v>
      </c>
      <c r="AM25" s="278">
        <v>200000</v>
      </c>
      <c r="AN25" s="278">
        <v>400000</v>
      </c>
      <c r="AO25" s="20" t="s">
        <v>201</v>
      </c>
      <c r="AP25" s="20" t="s">
        <v>197</v>
      </c>
      <c r="AQ25" s="20" t="s">
        <v>193</v>
      </c>
      <c r="AR25" s="21" t="s">
        <v>151</v>
      </c>
      <c r="AU25" s="659"/>
      <c r="AV25" s="621"/>
      <c r="AW25" s="621"/>
      <c r="AX25" s="689"/>
      <c r="AY25" s="653"/>
      <c r="AZ25" s="662"/>
      <c r="BA25" s="621"/>
    </row>
    <row r="26" spans="2:53" ht="15.95" customHeight="1">
      <c r="B26" s="808"/>
      <c r="C26" s="808"/>
      <c r="D26" s="808"/>
      <c r="E26" s="808"/>
      <c r="F26" s="808"/>
      <c r="G26" s="808"/>
      <c r="H26" s="808"/>
      <c r="I26" s="808"/>
      <c r="J26" s="808"/>
      <c r="K26" s="808"/>
      <c r="L26" s="808"/>
      <c r="M26" s="66"/>
      <c r="P26" s="35" t="s">
        <v>82</v>
      </c>
      <c r="Q26" s="483"/>
      <c r="R26" s="483"/>
      <c r="S26" s="484"/>
      <c r="T26" s="485"/>
      <c r="U26" s="451" t="s">
        <v>101</v>
      </c>
      <c r="V26" s="492"/>
      <c r="W26" s="78" t="s">
        <v>102</v>
      </c>
      <c r="AA26" s="65"/>
      <c r="AB26" s="62"/>
      <c r="AC26" s="62"/>
      <c r="AD26" s="171"/>
      <c r="AE26" s="172"/>
      <c r="AF26" s="63"/>
      <c r="AG26" s="10"/>
      <c r="AJ26" s="19"/>
      <c r="AK26" s="20" t="s">
        <v>118</v>
      </c>
      <c r="AL26" s="281"/>
      <c r="AM26" s="19"/>
      <c r="AN26" s="20"/>
      <c r="AO26" s="20" t="s">
        <v>194</v>
      </c>
      <c r="AP26" s="20" t="s">
        <v>202</v>
      </c>
      <c r="AQ26" s="20"/>
      <c r="AR26" s="21" t="s">
        <v>203</v>
      </c>
      <c r="AU26" s="33"/>
      <c r="AV26" s="33"/>
      <c r="AW26" s="22"/>
      <c r="AX26" s="199" t="s">
        <v>4</v>
      </c>
      <c r="AY26" s="33"/>
      <c r="AZ26" s="22"/>
      <c r="BA26" s="22"/>
    </row>
    <row r="27" spans="2:53" ht="15.95" customHeight="1">
      <c r="B27" s="808"/>
      <c r="C27" s="808"/>
      <c r="D27" s="808"/>
      <c r="E27" s="808"/>
      <c r="F27" s="808"/>
      <c r="G27" s="808"/>
      <c r="H27" s="808"/>
      <c r="I27" s="808"/>
      <c r="J27" s="808"/>
      <c r="K27" s="808"/>
      <c r="L27" s="808"/>
      <c r="P27" s="35"/>
      <c r="Q27" s="181"/>
      <c r="R27" s="181"/>
      <c r="S27" s="160"/>
      <c r="T27" s="161"/>
      <c r="U27" s="710" t="s">
        <v>131</v>
      </c>
      <c r="V27" s="711"/>
      <c r="W27" s="712"/>
      <c r="AA27" s="61" t="s">
        <v>104</v>
      </c>
      <c r="AB27" s="498"/>
      <c r="AC27" s="498"/>
      <c r="AD27" s="497"/>
      <c r="AE27" s="497"/>
      <c r="AF27" s="63"/>
      <c r="AG27" s="10"/>
      <c r="AJ27" s="19"/>
      <c r="AK27" s="20"/>
      <c r="AL27" s="281"/>
      <c r="AM27" s="19"/>
      <c r="AN27" s="20"/>
      <c r="AO27" s="20"/>
      <c r="AP27" s="20"/>
      <c r="AQ27" s="20"/>
      <c r="AR27" s="21"/>
      <c r="AU27" s="19" t="s">
        <v>119</v>
      </c>
      <c r="AV27" s="19"/>
      <c r="AW27" s="20" t="s">
        <v>120</v>
      </c>
      <c r="AX27" s="304">
        <v>1631000</v>
      </c>
      <c r="AY27" s="19" t="s">
        <v>208</v>
      </c>
      <c r="AZ27" s="302" t="s">
        <v>124</v>
      </c>
      <c r="BA27" s="305" t="s">
        <v>126</v>
      </c>
    </row>
    <row r="28" spans="2:53" ht="15.95" customHeight="1">
      <c r="B28" s="808"/>
      <c r="C28" s="808"/>
      <c r="D28" s="808"/>
      <c r="E28" s="808"/>
      <c r="F28" s="808"/>
      <c r="G28" s="808"/>
      <c r="H28" s="808"/>
      <c r="I28" s="808"/>
      <c r="J28" s="808"/>
      <c r="K28" s="808"/>
      <c r="L28" s="808"/>
      <c r="P28" s="35"/>
      <c r="Q28" s="181"/>
      <c r="R28" s="181"/>
      <c r="S28" s="160"/>
      <c r="T28" s="161"/>
      <c r="U28" s="81"/>
      <c r="V28" s="79"/>
      <c r="W28" s="78"/>
      <c r="AA28" s="82" t="s">
        <v>85</v>
      </c>
      <c r="AB28" s="496"/>
      <c r="AC28" s="496"/>
      <c r="AD28" s="497"/>
      <c r="AE28" s="497"/>
      <c r="AF28" s="63"/>
      <c r="AG28" s="83"/>
      <c r="AJ28" s="19" t="s">
        <v>152</v>
      </c>
      <c r="AK28" s="20" t="s">
        <v>204</v>
      </c>
      <c r="AL28" s="281" t="s">
        <v>231</v>
      </c>
      <c r="AM28" s="291">
        <v>100000</v>
      </c>
      <c r="AN28" s="292">
        <v>1200000</v>
      </c>
      <c r="AO28" s="20" t="s">
        <v>205</v>
      </c>
      <c r="AP28" s="20" t="s">
        <v>197</v>
      </c>
      <c r="AQ28" s="284"/>
      <c r="AR28" s="21" t="s">
        <v>158</v>
      </c>
      <c r="AU28" s="19"/>
      <c r="AV28" s="19"/>
      <c r="AW28" s="20"/>
      <c r="AX28" s="306"/>
      <c r="AY28" s="19" t="s">
        <v>207</v>
      </c>
      <c r="AZ28" s="302"/>
      <c r="BA28" s="20" t="s">
        <v>127</v>
      </c>
    </row>
    <row r="29" spans="2:53" ht="15.95" customHeight="1">
      <c r="B29" s="808"/>
      <c r="C29" s="808"/>
      <c r="D29" s="808"/>
      <c r="E29" s="808"/>
      <c r="F29" s="808"/>
      <c r="G29" s="808"/>
      <c r="H29" s="808"/>
      <c r="I29" s="808"/>
      <c r="J29" s="808"/>
      <c r="K29" s="808"/>
      <c r="L29" s="808"/>
      <c r="P29" s="64" t="s">
        <v>83</v>
      </c>
      <c r="Q29" s="486"/>
      <c r="R29" s="487"/>
      <c r="S29" s="484"/>
      <c r="T29" s="485"/>
      <c r="U29" s="81" t="s">
        <v>103</v>
      </c>
      <c r="V29" s="79"/>
      <c r="W29" s="78"/>
      <c r="AA29" s="82" t="s">
        <v>86</v>
      </c>
      <c r="AB29" s="477"/>
      <c r="AC29" s="477"/>
      <c r="AD29" s="497"/>
      <c r="AE29" s="497"/>
      <c r="AF29" s="63"/>
      <c r="AG29" s="10"/>
      <c r="AJ29" s="19"/>
      <c r="AK29" s="20" t="s">
        <v>206</v>
      </c>
      <c r="AL29" s="281"/>
      <c r="AM29" s="307"/>
      <c r="AN29" s="20" t="s">
        <v>297</v>
      </c>
      <c r="AO29" s="20" t="s">
        <v>194</v>
      </c>
      <c r="AP29" s="20" t="s">
        <v>198</v>
      </c>
      <c r="AQ29" s="20"/>
      <c r="AR29" s="21" t="s">
        <v>143</v>
      </c>
      <c r="AU29" s="19"/>
      <c r="AV29" s="19" t="s">
        <v>121</v>
      </c>
      <c r="AW29" s="20" t="s">
        <v>122</v>
      </c>
      <c r="AX29" s="304">
        <v>1230000</v>
      </c>
      <c r="AY29" s="307"/>
      <c r="AZ29" s="20"/>
      <c r="BA29" s="20"/>
    </row>
    <row r="30" spans="2:53" ht="15.95" customHeight="1">
      <c r="B30" s="136"/>
      <c r="C30" s="136"/>
      <c r="D30" s="136"/>
      <c r="E30" s="136"/>
      <c r="F30" s="136"/>
      <c r="G30" s="136"/>
      <c r="H30" s="136"/>
      <c r="I30" s="136"/>
      <c r="J30" s="136"/>
      <c r="K30" s="136"/>
      <c r="L30" s="136"/>
      <c r="P30" s="86"/>
      <c r="Q30" s="182"/>
      <c r="R30" s="183"/>
      <c r="S30" s="160"/>
      <c r="T30" s="161"/>
      <c r="U30" s="804" t="s">
        <v>157</v>
      </c>
      <c r="V30" s="805"/>
      <c r="W30" s="806"/>
      <c r="AA30" s="87"/>
      <c r="AB30" s="85"/>
      <c r="AC30" s="85"/>
      <c r="AD30" s="173"/>
      <c r="AE30" s="173"/>
      <c r="AF30" s="63"/>
      <c r="AG30" s="10"/>
      <c r="AJ30" s="19"/>
      <c r="AK30" s="20"/>
      <c r="AL30" s="281"/>
      <c r="AM30" s="19"/>
      <c r="AN30" s="20"/>
      <c r="AO30" s="20"/>
      <c r="AP30" s="20"/>
      <c r="AQ30" s="20"/>
      <c r="AR30" s="21" t="s">
        <v>160</v>
      </c>
      <c r="AU30" s="19"/>
      <c r="AV30" s="19"/>
      <c r="AW30" s="20"/>
      <c r="AX30" s="16"/>
      <c r="AY30" s="19"/>
      <c r="AZ30" s="20"/>
      <c r="BA30" s="20"/>
    </row>
    <row r="31" spans="2:53" ht="15.95" customHeight="1">
      <c r="B31" s="80" t="s">
        <v>14</v>
      </c>
      <c r="C31" s="136"/>
      <c r="D31" s="136"/>
      <c r="E31" s="136"/>
      <c r="F31" s="136"/>
      <c r="G31" s="136"/>
      <c r="H31" s="136"/>
      <c r="I31" s="136"/>
      <c r="J31" s="136"/>
      <c r="K31" s="136"/>
      <c r="L31" s="136"/>
      <c r="P31" s="88"/>
      <c r="Q31" s="182"/>
      <c r="R31" s="183"/>
      <c r="S31" s="160"/>
      <c r="T31" s="161"/>
      <c r="U31" s="89"/>
      <c r="V31" s="90"/>
      <c r="W31" s="91"/>
      <c r="AA31" s="68"/>
      <c r="AB31" s="68"/>
      <c r="AC31" s="68"/>
      <c r="AD31" s="174"/>
      <c r="AE31" s="174"/>
      <c r="AF31" s="68"/>
      <c r="AG31" s="10"/>
      <c r="AJ31" s="19"/>
      <c r="AK31" s="20"/>
      <c r="AL31" s="281"/>
      <c r="AM31" s="19"/>
      <c r="AN31" s="20"/>
      <c r="AO31" s="20"/>
      <c r="AP31" s="20"/>
      <c r="AQ31" s="20"/>
      <c r="AR31" s="293">
        <v>44651</v>
      </c>
      <c r="AU31" s="19"/>
      <c r="AV31" s="19"/>
      <c r="AW31" s="20"/>
      <c r="AX31" s="16"/>
      <c r="AY31" s="19"/>
      <c r="AZ31" s="20"/>
      <c r="BA31" s="20"/>
    </row>
    <row r="32" spans="2:53" ht="15.95" customHeight="1">
      <c r="B32" s="84" t="s">
        <v>18</v>
      </c>
      <c r="P32" s="92" t="s">
        <v>77</v>
      </c>
      <c r="Q32" s="488" t="str">
        <f>IF('別添1 委託費集計表'!$B$3="有",'別添1 委託費集計表'!N38,"")</f>
        <v/>
      </c>
      <c r="R32" s="489" t="str">
        <f>IF('別添1 委託費集計表'!$B$3="有",'別添1 委託費集計表'!N62,"")</f>
        <v/>
      </c>
      <c r="S32" s="484" t="str">
        <f>IF('別添1 委託費集計表'!$B$3="有",IF(AND(Q32&lt;&gt;"",Q32&gt;R32),Q32-R32,0),"")</f>
        <v/>
      </c>
      <c r="T32" s="485" t="str">
        <f>IF('別添1 委託費集計表'!$B$3="有",IF(R32&gt;Q32,R32-Q32,0),"")</f>
        <v/>
      </c>
      <c r="U32" s="703" t="s">
        <v>111</v>
      </c>
      <c r="V32" s="704"/>
      <c r="W32" s="705"/>
      <c r="AA32" s="50" t="s">
        <v>10</v>
      </c>
      <c r="AB32" s="499"/>
      <c r="AC32" s="499"/>
      <c r="AD32" s="500"/>
      <c r="AE32" s="501"/>
      <c r="AF32" s="68"/>
      <c r="AG32" s="83"/>
      <c r="AJ32" s="19"/>
      <c r="AK32" s="20"/>
      <c r="AL32" s="281"/>
      <c r="AM32" s="19"/>
      <c r="AN32" s="20"/>
      <c r="AO32" s="20"/>
      <c r="AP32" s="20"/>
      <c r="AQ32" s="20"/>
      <c r="AR32" s="21" t="s">
        <v>149</v>
      </c>
      <c r="AU32" s="19"/>
      <c r="AV32" s="19"/>
      <c r="AW32" s="20"/>
      <c r="AX32" s="16"/>
      <c r="AY32" s="19"/>
      <c r="AZ32" s="20"/>
      <c r="BA32" s="20"/>
    </row>
    <row r="33" spans="2:53" ht="15.95" customHeight="1">
      <c r="B33" s="638" t="s">
        <v>262</v>
      </c>
      <c r="C33" s="638"/>
      <c r="D33" s="638"/>
      <c r="E33" s="638"/>
      <c r="F33" s="638"/>
      <c r="G33" s="638"/>
      <c r="H33" s="638"/>
      <c r="I33" s="638"/>
      <c r="J33" s="638"/>
      <c r="K33" s="638"/>
      <c r="P33" s="93"/>
      <c r="Q33" s="182"/>
      <c r="R33" s="183"/>
      <c r="S33" s="160"/>
      <c r="T33" s="162"/>
      <c r="U33" s="804" t="s">
        <v>230</v>
      </c>
      <c r="V33" s="807"/>
      <c r="W33" s="806"/>
      <c r="AG33" s="10"/>
      <c r="AJ33" s="19"/>
      <c r="AK33" s="20"/>
      <c r="AL33" s="281"/>
      <c r="AM33" s="19"/>
      <c r="AN33" s="20"/>
      <c r="AO33" s="20"/>
      <c r="AP33" s="20"/>
      <c r="AQ33" s="20"/>
      <c r="AR33" s="289">
        <v>4800000</v>
      </c>
      <c r="AU33" s="19"/>
      <c r="AV33" s="19"/>
      <c r="AW33" s="20"/>
      <c r="AX33" s="16"/>
      <c r="AY33" s="19"/>
      <c r="AZ33" s="20"/>
      <c r="BA33" s="20"/>
    </row>
    <row r="34" spans="2:53" ht="15.95" customHeight="1">
      <c r="B34" s="638"/>
      <c r="C34" s="638"/>
      <c r="D34" s="638"/>
      <c r="E34" s="638"/>
      <c r="F34" s="638"/>
      <c r="G34" s="638"/>
      <c r="H34" s="638"/>
      <c r="I34" s="638"/>
      <c r="J34" s="638"/>
      <c r="K34" s="638"/>
      <c r="P34" s="92"/>
      <c r="Q34" s="191"/>
      <c r="R34" s="191"/>
      <c r="S34" s="160"/>
      <c r="T34" s="161"/>
      <c r="U34" s="623"/>
      <c r="V34" s="624"/>
      <c r="W34" s="625"/>
      <c r="Z34" s="654" t="s">
        <v>52</v>
      </c>
      <c r="AA34" s="654"/>
      <c r="AB34" s="654"/>
      <c r="AC34" s="654"/>
      <c r="AF34" s="452"/>
      <c r="AG34" s="10"/>
      <c r="AJ34" s="19"/>
      <c r="AK34" s="20"/>
      <c r="AL34" s="281"/>
      <c r="AM34" s="19"/>
      <c r="AN34" s="20"/>
      <c r="AO34" s="20"/>
      <c r="AP34" s="20"/>
      <c r="AQ34" s="20"/>
      <c r="AR34" s="290" t="s">
        <v>150</v>
      </c>
      <c r="AU34" s="19"/>
      <c r="AV34" s="19"/>
      <c r="AW34" s="20"/>
      <c r="AX34" s="16"/>
      <c r="AY34" s="19"/>
      <c r="AZ34" s="20"/>
      <c r="BA34" s="20"/>
    </row>
    <row r="35" spans="2:53" ht="15.95" customHeight="1">
      <c r="P35" s="57"/>
      <c r="Q35" s="184"/>
      <c r="R35" s="184"/>
      <c r="S35" s="192"/>
      <c r="T35" s="193"/>
      <c r="U35" s="95"/>
      <c r="V35" s="96"/>
      <c r="W35" s="21"/>
      <c r="AA35" s="648" t="s">
        <v>47</v>
      </c>
      <c r="AB35" s="648"/>
      <c r="AC35" s="648"/>
      <c r="AD35" s="649" t="s">
        <v>51</v>
      </c>
      <c r="AE35" s="649"/>
      <c r="AG35" s="83"/>
      <c r="AJ35" s="19"/>
      <c r="AK35" s="20"/>
      <c r="AL35" s="281"/>
      <c r="AM35" s="19"/>
      <c r="AN35" s="20"/>
      <c r="AO35" s="20"/>
      <c r="AP35" s="20"/>
      <c r="AQ35" s="20"/>
      <c r="AR35" s="289">
        <v>100000</v>
      </c>
      <c r="AU35" s="19"/>
      <c r="AV35" s="19"/>
      <c r="AW35" s="20"/>
      <c r="AX35" s="16"/>
      <c r="AY35" s="19"/>
      <c r="AZ35" s="20"/>
      <c r="BA35" s="20"/>
    </row>
    <row r="36" spans="2:53" ht="15.95" customHeight="1">
      <c r="B36" s="84" t="s">
        <v>11</v>
      </c>
      <c r="P36" s="97" t="s">
        <v>10</v>
      </c>
      <c r="Q36" s="480"/>
      <c r="R36" s="480"/>
      <c r="S36" s="490"/>
      <c r="T36" s="491"/>
      <c r="U36" s="98"/>
      <c r="V36" s="99"/>
      <c r="W36" s="45"/>
      <c r="AA36" s="460" t="s">
        <v>48</v>
      </c>
      <c r="AB36" s="460" t="s">
        <v>65</v>
      </c>
      <c r="AC36" s="461" t="s">
        <v>66</v>
      </c>
      <c r="AD36" s="800"/>
      <c r="AE36" s="801"/>
      <c r="AG36" s="10"/>
      <c r="AJ36" s="19"/>
      <c r="AK36" s="20"/>
      <c r="AL36" s="16"/>
      <c r="AM36" s="297"/>
      <c r="AN36" s="297"/>
      <c r="AO36" s="149"/>
      <c r="AP36" s="150"/>
      <c r="AQ36" s="150"/>
      <c r="AR36" s="21"/>
      <c r="AU36" s="19"/>
      <c r="AV36" s="19"/>
      <c r="AW36" s="20"/>
      <c r="AX36" s="16"/>
      <c r="AY36" s="19"/>
      <c r="AZ36" s="20"/>
      <c r="BA36" s="20"/>
    </row>
    <row r="37" spans="2:53" ht="15.95" customHeight="1">
      <c r="B37" s="462" t="s">
        <v>222</v>
      </c>
      <c r="E37" s="803" t="s">
        <v>215</v>
      </c>
      <c r="F37" s="803"/>
      <c r="G37" s="803"/>
      <c r="H37" s="803"/>
      <c r="I37" s="803"/>
      <c r="J37" s="803"/>
      <c r="K37" s="803"/>
      <c r="L37" s="803"/>
      <c r="AA37" s="619" t="s">
        <v>49</v>
      </c>
      <c r="AB37" s="661" t="s">
        <v>67</v>
      </c>
      <c r="AC37" s="639"/>
      <c r="AD37" s="787"/>
      <c r="AE37" s="788"/>
      <c r="AF37" s="10"/>
      <c r="AG37" s="10"/>
      <c r="AJ37" s="19"/>
      <c r="AK37" s="20"/>
      <c r="AL37" s="16"/>
      <c r="AM37" s="297"/>
      <c r="AN37" s="297"/>
      <c r="AO37" s="149"/>
      <c r="AP37" s="150"/>
      <c r="AQ37" s="150"/>
      <c r="AR37" s="21"/>
      <c r="AU37" s="19"/>
      <c r="AV37" s="19"/>
      <c r="AW37" s="20"/>
      <c r="AX37" s="16"/>
      <c r="AY37" s="19"/>
      <c r="AZ37" s="20"/>
      <c r="BA37" s="20"/>
    </row>
    <row r="38" spans="2:53" ht="15.95" customHeight="1">
      <c r="B38" s="462" t="s">
        <v>223</v>
      </c>
      <c r="P38" s="802" t="s">
        <v>265</v>
      </c>
      <c r="Q38" s="802"/>
      <c r="R38" s="802"/>
      <c r="S38" s="802"/>
      <c r="T38" s="802"/>
      <c r="U38" s="802"/>
      <c r="V38" s="802"/>
      <c r="W38" s="802"/>
      <c r="X38" s="100"/>
      <c r="AA38" s="620"/>
      <c r="AB38" s="662"/>
      <c r="AC38" s="641"/>
      <c r="AD38" s="791"/>
      <c r="AE38" s="792"/>
      <c r="AF38" s="10"/>
      <c r="AG38" s="10"/>
      <c r="AJ38" s="27"/>
      <c r="AK38" s="27"/>
      <c r="AL38" s="27"/>
      <c r="AM38" s="295"/>
      <c r="AN38" s="295"/>
      <c r="AO38" s="27"/>
      <c r="AP38" s="27"/>
      <c r="AQ38" s="27"/>
      <c r="AR38" s="27"/>
      <c r="AU38" s="27"/>
      <c r="AV38" s="27"/>
      <c r="AW38" s="27"/>
      <c r="AX38" s="27"/>
      <c r="AY38" s="27"/>
      <c r="AZ38" s="27"/>
      <c r="BA38" s="27"/>
    </row>
    <row r="39" spans="2:53" ht="15.95" customHeight="1">
      <c r="P39" s="802"/>
      <c r="Q39" s="802"/>
      <c r="R39" s="802"/>
      <c r="S39" s="802"/>
      <c r="T39" s="802"/>
      <c r="U39" s="802"/>
      <c r="V39" s="802"/>
      <c r="W39" s="802"/>
      <c r="X39" s="100"/>
      <c r="AA39" s="620"/>
      <c r="AB39" s="38" t="s">
        <v>65</v>
      </c>
      <c r="AC39" s="461"/>
      <c r="AD39" s="800"/>
      <c r="AE39" s="801"/>
      <c r="AF39" s="10"/>
      <c r="AG39" s="10"/>
      <c r="AJ39" s="67" t="s">
        <v>15</v>
      </c>
      <c r="AK39" s="68"/>
      <c r="AL39" s="68"/>
      <c r="AM39" s="69"/>
      <c r="AN39" s="502">
        <f>SUM(AN25:AN37)</f>
        <v>1600000</v>
      </c>
      <c r="AO39" s="68"/>
      <c r="AP39" s="69"/>
      <c r="AQ39" s="70"/>
      <c r="AR39" s="68"/>
      <c r="AU39" s="67" t="s">
        <v>15</v>
      </c>
      <c r="AV39" s="67"/>
      <c r="AW39" s="68"/>
      <c r="AX39" s="69">
        <v>1631000</v>
      </c>
      <c r="AY39" s="69"/>
      <c r="AZ39" s="70"/>
      <c r="BA39" s="68"/>
    </row>
    <row r="40" spans="2:53" ht="15.95" customHeight="1">
      <c r="B40" s="84" t="s">
        <v>300</v>
      </c>
      <c r="C40" s="84"/>
      <c r="D40" s="84"/>
      <c r="E40" s="84"/>
      <c r="F40" s="84"/>
      <c r="G40" s="84"/>
      <c r="H40" s="84"/>
      <c r="I40" s="84"/>
      <c r="J40" s="84"/>
      <c r="K40" s="84"/>
      <c r="L40" s="84"/>
      <c r="AA40" s="621"/>
      <c r="AB40" s="38" t="s">
        <v>68</v>
      </c>
      <c r="AC40" s="461" t="s">
        <v>69</v>
      </c>
      <c r="AD40" s="800"/>
      <c r="AE40" s="801"/>
      <c r="AF40" s="10"/>
      <c r="AG40" s="10"/>
    </row>
    <row r="41" spans="2:53" ht="15.95" customHeight="1">
      <c r="B41" s="797" t="s">
        <v>226</v>
      </c>
      <c r="C41" s="797"/>
      <c r="D41" s="797"/>
      <c r="E41" s="797"/>
      <c r="F41" s="797"/>
      <c r="G41" s="797"/>
      <c r="H41" s="797"/>
      <c r="I41" s="797"/>
      <c r="J41" s="797"/>
      <c r="K41" s="797"/>
      <c r="L41" s="463"/>
      <c r="AA41" s="663" t="s">
        <v>50</v>
      </c>
      <c r="AB41" s="664"/>
      <c r="AC41" s="639" t="s">
        <v>92</v>
      </c>
      <c r="AD41" s="787"/>
      <c r="AE41" s="788"/>
      <c r="AF41" s="10"/>
      <c r="AG41" s="10"/>
      <c r="AJ41" s="294" t="s">
        <v>172</v>
      </c>
      <c r="AK41" s="503"/>
      <c r="AL41" s="503"/>
      <c r="AM41" s="503"/>
      <c r="AN41" s="503"/>
      <c r="AO41" s="503"/>
      <c r="AP41" s="503"/>
      <c r="AQ41" s="503"/>
      <c r="AR41" s="503"/>
    </row>
    <row r="42" spans="2:53" ht="15.95" customHeight="1">
      <c r="B42" s="796" t="s">
        <v>227</v>
      </c>
      <c r="C42" s="796"/>
      <c r="D42" s="796"/>
      <c r="E42" s="796"/>
      <c r="F42" s="796"/>
      <c r="G42" s="796"/>
      <c r="H42" s="796"/>
      <c r="I42" s="796"/>
      <c r="J42" s="796"/>
      <c r="K42" s="796"/>
      <c r="L42" s="464"/>
      <c r="AA42" s="665"/>
      <c r="AB42" s="666"/>
      <c r="AC42" s="640"/>
      <c r="AD42" s="789"/>
      <c r="AE42" s="790"/>
      <c r="AF42" s="10"/>
      <c r="AG42" s="10"/>
      <c r="AJ42" s="793" t="s">
        <v>173</v>
      </c>
      <c r="AK42" s="793"/>
      <c r="AL42" s="793"/>
      <c r="AM42" s="793"/>
      <c r="AN42" s="793"/>
      <c r="AO42" s="793"/>
      <c r="AP42" s="793"/>
      <c r="AQ42" s="793"/>
      <c r="AR42" s="793"/>
      <c r="AU42" s="298" t="s">
        <v>210</v>
      </c>
      <c r="AV42" s="298"/>
      <c r="AW42" s="298"/>
      <c r="AX42" s="298"/>
      <c r="AY42" s="298"/>
      <c r="AZ42" s="298"/>
    </row>
    <row r="43" spans="2:53" ht="15.95" customHeight="1">
      <c r="B43" s="462"/>
      <c r="C43" s="462"/>
      <c r="D43" s="462"/>
      <c r="E43" s="462"/>
      <c r="F43" s="462"/>
      <c r="G43" s="462"/>
      <c r="H43" s="462"/>
      <c r="I43" s="462"/>
      <c r="J43" s="462"/>
      <c r="K43" s="462"/>
      <c r="L43" s="462"/>
      <c r="AA43" s="667"/>
      <c r="AB43" s="668"/>
      <c r="AC43" s="641"/>
      <c r="AD43" s="791"/>
      <c r="AE43" s="792"/>
      <c r="AF43" s="10"/>
      <c r="AG43" s="10"/>
      <c r="AH43" s="1"/>
      <c r="AI43" s="1"/>
      <c r="AJ43" s="786" t="s">
        <v>229</v>
      </c>
      <c r="AK43" s="786"/>
      <c r="AL43" s="786"/>
      <c r="AM43" s="786"/>
      <c r="AN43" s="786"/>
      <c r="AO43" s="786"/>
      <c r="AP43" s="786"/>
      <c r="AQ43" s="786"/>
      <c r="AR43" s="786"/>
      <c r="AU43" s="799" t="s">
        <v>211</v>
      </c>
      <c r="AV43" s="799"/>
      <c r="AW43" s="799"/>
      <c r="AX43" s="799"/>
      <c r="AY43" s="799"/>
      <c r="AZ43" s="799"/>
    </row>
    <row r="44" spans="2:53" ht="15.95" customHeight="1">
      <c r="AA44" s="648" t="s">
        <v>44</v>
      </c>
      <c r="AB44" s="648"/>
      <c r="AC44" s="649" t="s">
        <v>70</v>
      </c>
      <c r="AD44" s="794"/>
      <c r="AE44" s="794"/>
      <c r="AF44" s="795" t="s">
        <v>209</v>
      </c>
      <c r="AG44" s="10"/>
      <c r="AH44" s="1"/>
      <c r="AI44" s="1"/>
      <c r="AJ44" s="786"/>
      <c r="AK44" s="786"/>
      <c r="AL44" s="786"/>
      <c r="AM44" s="786"/>
      <c r="AN44" s="786"/>
      <c r="AO44" s="786"/>
      <c r="AP44" s="786"/>
      <c r="AQ44" s="786"/>
      <c r="AR44" s="786"/>
      <c r="AU44" s="799" t="s">
        <v>212</v>
      </c>
      <c r="AV44" s="799"/>
      <c r="AW44" s="799"/>
      <c r="AX44" s="799"/>
      <c r="AY44" s="799"/>
      <c r="AZ44" s="799"/>
    </row>
    <row r="45" spans="2:53" ht="15.95" customHeight="1">
      <c r="B45" s="84" t="s">
        <v>28</v>
      </c>
      <c r="AA45" s="648"/>
      <c r="AB45" s="648"/>
      <c r="AC45" s="649"/>
      <c r="AD45" s="794"/>
      <c r="AE45" s="794"/>
      <c r="AF45" s="795"/>
      <c r="AG45" s="10"/>
      <c r="AH45" s="1"/>
      <c r="AI45" s="1"/>
      <c r="AJ45" s="786"/>
      <c r="AK45" s="786"/>
      <c r="AL45" s="786"/>
      <c r="AM45" s="786"/>
      <c r="AN45" s="786"/>
      <c r="AO45" s="786"/>
      <c r="AP45" s="786"/>
      <c r="AQ45" s="786"/>
      <c r="AR45" s="786"/>
      <c r="AU45" s="799" t="s">
        <v>213</v>
      </c>
      <c r="AV45" s="799"/>
      <c r="AW45" s="799"/>
      <c r="AX45" s="799"/>
      <c r="AY45" s="799"/>
      <c r="AZ45" s="799"/>
    </row>
    <row r="46" spans="2:53" ht="15.95" customHeight="1">
      <c r="B46" s="462" t="s">
        <v>17</v>
      </c>
      <c r="AF46" s="10"/>
      <c r="AG46" s="10"/>
      <c r="AH46" s="1"/>
      <c r="AI46" s="1"/>
      <c r="AJ46" s="786"/>
      <c r="AK46" s="786"/>
      <c r="AL46" s="786"/>
      <c r="AM46" s="786"/>
      <c r="AN46" s="786"/>
      <c r="AO46" s="786"/>
      <c r="AP46" s="786"/>
      <c r="AQ46" s="786"/>
      <c r="AR46" s="786"/>
      <c r="AU46" s="798" t="s">
        <v>214</v>
      </c>
      <c r="AV46" s="798"/>
      <c r="AW46" s="798"/>
      <c r="AX46" s="798"/>
      <c r="AY46" s="798"/>
      <c r="AZ46" s="798"/>
    </row>
    <row r="47" spans="2:53" ht="15.95" customHeight="1">
      <c r="AF47" s="10"/>
      <c r="AG47" s="10"/>
      <c r="AH47" s="1"/>
      <c r="AI47" s="1"/>
      <c r="AJ47" s="786"/>
      <c r="AK47" s="786"/>
      <c r="AL47" s="786"/>
      <c r="AM47" s="786"/>
      <c r="AN47" s="786"/>
      <c r="AO47" s="786"/>
      <c r="AP47" s="786"/>
      <c r="AQ47" s="786"/>
      <c r="AR47" s="786"/>
      <c r="AU47" s="798"/>
      <c r="AV47" s="798"/>
      <c r="AW47" s="798"/>
      <c r="AX47" s="798"/>
      <c r="AY47" s="798"/>
      <c r="AZ47" s="798"/>
    </row>
    <row r="48" spans="2:53" ht="15.95" customHeight="1">
      <c r="B48" s="655" t="s">
        <v>263</v>
      </c>
      <c r="C48" s="655"/>
      <c r="D48" s="655"/>
      <c r="E48" s="655"/>
      <c r="F48" s="655"/>
      <c r="G48" s="655"/>
      <c r="H48" s="655"/>
      <c r="I48" s="655"/>
      <c r="J48" s="655"/>
      <c r="K48" s="655"/>
      <c r="L48" s="655"/>
      <c r="AF48" s="452"/>
      <c r="AG48" s="101"/>
      <c r="AH48" s="1"/>
      <c r="AI48" s="1"/>
      <c r="AJ48" s="786"/>
      <c r="AK48" s="786"/>
      <c r="AL48" s="786"/>
      <c r="AM48" s="786"/>
      <c r="AN48" s="786"/>
      <c r="AO48" s="786"/>
      <c r="AP48" s="786"/>
      <c r="AQ48" s="786"/>
      <c r="AR48" s="786"/>
    </row>
    <row r="49" spans="1:46" ht="15.95" customHeight="1">
      <c r="AF49" s="10"/>
      <c r="AG49" s="10"/>
      <c r="AH49" s="1"/>
      <c r="AI49" s="1"/>
      <c r="AJ49" s="786"/>
      <c r="AK49" s="786"/>
      <c r="AL49" s="786"/>
      <c r="AM49" s="786"/>
      <c r="AN49" s="786"/>
      <c r="AO49" s="786"/>
      <c r="AP49" s="786"/>
      <c r="AQ49" s="786"/>
      <c r="AR49" s="786"/>
    </row>
    <row r="50" spans="1:46" ht="15.95" customHeight="1">
      <c r="A50" s="655"/>
      <c r="B50" s="655"/>
      <c r="C50" s="655"/>
      <c r="D50" s="655"/>
      <c r="E50" s="655"/>
      <c r="F50" s="655"/>
      <c r="G50" s="655"/>
      <c r="H50" s="655"/>
      <c r="I50" s="655"/>
      <c r="J50" s="655"/>
      <c r="K50" s="655"/>
      <c r="L50" s="448"/>
      <c r="M50" s="448"/>
      <c r="N50" s="101"/>
      <c r="O50" s="101"/>
      <c r="P50" s="101"/>
      <c r="Q50" s="101"/>
      <c r="R50" s="101"/>
      <c r="S50" s="101"/>
      <c r="T50" s="101"/>
      <c r="U50" s="101"/>
      <c r="V50" s="101"/>
      <c r="W50" s="101"/>
      <c r="X50" s="101"/>
      <c r="AB50" s="102"/>
      <c r="AC50" s="102"/>
      <c r="AD50" s="102"/>
      <c r="AE50" s="102"/>
      <c r="AH50" s="700"/>
      <c r="AI50" s="701"/>
      <c r="AJ50" s="701"/>
      <c r="AK50" s="701"/>
      <c r="AL50" s="701"/>
      <c r="AM50" s="701"/>
      <c r="AN50" s="701"/>
      <c r="AO50" s="701"/>
      <c r="AP50" s="701"/>
      <c r="AQ50" s="701"/>
      <c r="AR50" s="701"/>
      <c r="AS50" s="101"/>
      <c r="AT50" s="104"/>
    </row>
    <row r="51" spans="1:46" ht="15.95" customHeight="1">
      <c r="Y51" s="101"/>
      <c r="Z51" s="101"/>
      <c r="AH51" s="1"/>
      <c r="AI51" s="1"/>
      <c r="AJ51" s="1"/>
      <c r="AK51" s="1"/>
      <c r="AL51" s="1"/>
      <c r="AM51" s="1"/>
      <c r="AN51" s="1"/>
      <c r="AO51" s="1"/>
      <c r="AP51" s="1"/>
      <c r="AQ51" s="1"/>
      <c r="AR51" s="1"/>
    </row>
    <row r="52" spans="1:46" ht="15.95" customHeight="1">
      <c r="AF52" s="105"/>
      <c r="AG52" s="105"/>
      <c r="AH52" s="1"/>
      <c r="AI52" s="1"/>
      <c r="AJ52" s="1"/>
      <c r="AK52" s="1"/>
      <c r="AL52" s="1"/>
      <c r="AM52" s="1"/>
      <c r="AN52" s="1"/>
      <c r="AO52" s="1"/>
      <c r="AP52" s="1"/>
      <c r="AQ52" s="1"/>
      <c r="AR52" s="1"/>
    </row>
    <row r="53" spans="1:46" ht="15.95" customHeight="1">
      <c r="AA53" s="105"/>
      <c r="AB53" s="105"/>
      <c r="AC53" s="105"/>
      <c r="AD53" s="105"/>
      <c r="AE53" s="105"/>
      <c r="AH53" s="1"/>
      <c r="AI53" s="1"/>
      <c r="AJ53" s="1"/>
      <c r="AK53" s="1"/>
      <c r="AL53" s="1"/>
      <c r="AM53" s="1"/>
      <c r="AN53" s="1"/>
      <c r="AO53" s="1"/>
      <c r="AP53" s="1"/>
      <c r="AQ53" s="1"/>
      <c r="AR53" s="1"/>
    </row>
    <row r="54" spans="1:46" ht="15.95" customHeight="1">
      <c r="AH54" s="1"/>
      <c r="AI54" s="1"/>
      <c r="AJ54" s="1"/>
      <c r="AK54" s="1"/>
      <c r="AL54" s="1"/>
      <c r="AM54" s="1"/>
      <c r="AN54" s="1"/>
      <c r="AO54" s="1"/>
      <c r="AP54" s="1"/>
      <c r="AQ54" s="1"/>
      <c r="AR54" s="1"/>
    </row>
    <row r="55" spans="1:46" ht="15.95" customHeight="1">
      <c r="Z55" s="105"/>
      <c r="AH55" s="1"/>
      <c r="AI55" s="1"/>
      <c r="AJ55" s="1"/>
      <c r="AK55" s="1"/>
      <c r="AL55" s="1"/>
      <c r="AM55" s="1"/>
      <c r="AN55" s="1"/>
      <c r="AO55" s="1"/>
      <c r="AP55" s="1"/>
      <c r="AQ55" s="1"/>
      <c r="AR55" s="1"/>
    </row>
    <row r="56" spans="1:46" ht="15.95" customHeight="1">
      <c r="AH56" s="1"/>
      <c r="AI56" s="1"/>
      <c r="AJ56" s="1"/>
      <c r="AK56" s="1"/>
      <c r="AL56" s="1"/>
      <c r="AM56" s="1"/>
      <c r="AN56" s="1"/>
      <c r="AO56" s="1"/>
      <c r="AP56" s="1"/>
      <c r="AQ56" s="1"/>
      <c r="AR56" s="1"/>
    </row>
    <row r="57" spans="1:46" ht="15.95" customHeight="1">
      <c r="AH57" s="1"/>
      <c r="AI57" s="1"/>
      <c r="AJ57" s="1"/>
      <c r="AK57" s="1"/>
      <c r="AL57" s="1"/>
      <c r="AM57" s="1"/>
      <c r="AN57" s="1"/>
      <c r="AO57" s="1"/>
      <c r="AP57" s="1"/>
      <c r="AQ57" s="1"/>
      <c r="AR57" s="1"/>
    </row>
    <row r="58" spans="1:46" ht="15.95" customHeight="1">
      <c r="AH58" s="1"/>
      <c r="AI58" s="1"/>
      <c r="AJ58" s="1"/>
      <c r="AK58" s="1"/>
      <c r="AL58" s="1"/>
      <c r="AM58" s="1"/>
      <c r="AN58" s="1"/>
      <c r="AO58" s="1"/>
      <c r="AP58" s="1"/>
      <c r="AQ58" s="1"/>
      <c r="AR58" s="1"/>
    </row>
    <row r="59" spans="1:46" ht="15.95" customHeight="1">
      <c r="AH59" s="1"/>
      <c r="AI59" s="1"/>
      <c r="AJ59" s="1"/>
      <c r="AK59" s="1"/>
      <c r="AL59" s="1"/>
      <c r="AM59" s="1"/>
      <c r="AN59" s="1"/>
      <c r="AO59" s="1"/>
      <c r="AP59" s="1"/>
      <c r="AQ59" s="1"/>
      <c r="AR59" s="1"/>
    </row>
    <row r="60" spans="1:46" ht="15.95" customHeight="1">
      <c r="AH60" s="1"/>
      <c r="AI60" s="1"/>
      <c r="AJ60" s="1"/>
      <c r="AK60" s="1"/>
      <c r="AL60" s="1"/>
      <c r="AM60" s="1"/>
      <c r="AN60" s="1"/>
      <c r="AO60" s="1"/>
      <c r="AP60" s="1"/>
      <c r="AQ60" s="1"/>
      <c r="AR60" s="1"/>
    </row>
    <row r="61" spans="1:46" ht="15.95" customHeight="1">
      <c r="AH61" s="1"/>
      <c r="AI61" s="1"/>
      <c r="AJ61" s="1"/>
      <c r="AK61" s="1"/>
      <c r="AL61" s="1"/>
      <c r="AM61" s="1"/>
      <c r="AN61" s="1"/>
      <c r="AO61" s="1"/>
      <c r="AP61" s="1"/>
      <c r="AQ61" s="1"/>
      <c r="AR61" s="1"/>
    </row>
    <row r="62" spans="1:46" ht="15.95" customHeight="1">
      <c r="AH62" s="1"/>
      <c r="AI62" s="1"/>
      <c r="AJ62" s="1"/>
      <c r="AK62" s="1"/>
      <c r="AL62" s="1"/>
      <c r="AM62" s="1"/>
      <c r="AN62" s="1"/>
      <c r="AO62" s="1"/>
      <c r="AP62" s="1"/>
      <c r="AQ62" s="1"/>
      <c r="AR62" s="1"/>
    </row>
    <row r="63" spans="1:46" ht="15.95" customHeight="1">
      <c r="AH63" s="1"/>
      <c r="AI63" s="1"/>
      <c r="AJ63" s="1"/>
      <c r="AK63" s="1"/>
      <c r="AL63" s="1"/>
      <c r="AM63" s="1"/>
      <c r="AN63" s="1"/>
      <c r="AO63" s="1"/>
      <c r="AP63" s="1"/>
      <c r="AQ63" s="1"/>
      <c r="AR63" s="1"/>
    </row>
    <row r="64" spans="1:46" ht="15.95" customHeight="1">
      <c r="AH64" s="1"/>
      <c r="AI64" s="1"/>
      <c r="AJ64" s="1"/>
      <c r="AK64" s="1"/>
      <c r="AL64" s="1"/>
      <c r="AM64" s="1"/>
      <c r="AN64" s="1"/>
      <c r="AO64" s="1"/>
      <c r="AP64" s="1"/>
      <c r="AQ64" s="1"/>
      <c r="AR64" s="1"/>
    </row>
    <row r="65" spans="34:44" ht="15.95" customHeight="1">
      <c r="AH65" s="1"/>
      <c r="AI65" s="1"/>
      <c r="AJ65" s="1"/>
      <c r="AK65" s="1"/>
      <c r="AL65" s="1"/>
      <c r="AM65" s="1"/>
      <c r="AN65" s="1"/>
      <c r="AO65" s="1"/>
      <c r="AP65" s="1"/>
      <c r="AQ65" s="1"/>
      <c r="AR65" s="1"/>
    </row>
    <row r="66" spans="34:44" ht="15.95" customHeight="1">
      <c r="AH66" s="1"/>
      <c r="AI66" s="1"/>
      <c r="AJ66" s="1"/>
      <c r="AK66" s="1"/>
      <c r="AL66" s="1"/>
      <c r="AM66" s="1"/>
      <c r="AN66" s="1"/>
      <c r="AO66" s="1"/>
      <c r="AP66" s="1"/>
      <c r="AQ66" s="1"/>
      <c r="AR66" s="1"/>
    </row>
    <row r="67" spans="34:44" ht="15.95" customHeight="1">
      <c r="AH67" s="1"/>
      <c r="AI67" s="1"/>
      <c r="AJ67" s="1"/>
      <c r="AK67" s="1"/>
      <c r="AL67" s="1"/>
      <c r="AM67" s="1"/>
      <c r="AN67" s="1"/>
      <c r="AO67" s="1"/>
      <c r="AP67" s="1"/>
      <c r="AQ67" s="1"/>
      <c r="AR67" s="1"/>
    </row>
    <row r="68" spans="34:44" ht="15.95" customHeight="1">
      <c r="AH68" s="1"/>
      <c r="AI68" s="1"/>
      <c r="AJ68" s="1"/>
      <c r="AK68" s="1"/>
      <c r="AL68" s="1"/>
      <c r="AM68" s="1"/>
      <c r="AN68" s="1"/>
      <c r="AO68" s="1"/>
      <c r="AP68" s="1"/>
      <c r="AQ68" s="1"/>
      <c r="AR68" s="1"/>
    </row>
    <row r="69" spans="34:44" ht="15.95" customHeight="1">
      <c r="AH69" s="1"/>
      <c r="AI69" s="1"/>
      <c r="AJ69" s="1"/>
      <c r="AK69" s="1"/>
      <c r="AL69" s="1"/>
      <c r="AM69" s="1"/>
      <c r="AN69" s="1"/>
      <c r="AO69" s="1"/>
      <c r="AP69" s="1"/>
      <c r="AQ69" s="1"/>
      <c r="AR69" s="1"/>
    </row>
    <row r="70" spans="34:44" ht="15" customHeight="1">
      <c r="AH70" s="1"/>
      <c r="AI70" s="1"/>
      <c r="AJ70" s="1"/>
      <c r="AK70" s="1"/>
      <c r="AL70" s="1"/>
      <c r="AM70" s="1"/>
      <c r="AN70" s="1"/>
      <c r="AO70" s="1"/>
      <c r="AP70" s="1"/>
      <c r="AQ70" s="1"/>
      <c r="AR70" s="1"/>
    </row>
    <row r="71" spans="34:44" ht="15" customHeight="1">
      <c r="AH71" s="1"/>
      <c r="AI71" s="1"/>
      <c r="AJ71" s="1"/>
      <c r="AK71" s="1"/>
      <c r="AL71" s="1"/>
      <c r="AM71" s="1"/>
      <c r="AN71" s="1"/>
      <c r="AO71" s="1"/>
      <c r="AP71" s="1"/>
      <c r="AQ71" s="1"/>
      <c r="AR71" s="1"/>
    </row>
    <row r="72" spans="34:44" ht="15" customHeight="1">
      <c r="AH72" s="1"/>
      <c r="AI72" s="1"/>
      <c r="AJ72" s="1"/>
      <c r="AK72" s="1"/>
      <c r="AL72" s="1"/>
      <c r="AM72" s="1"/>
      <c r="AN72" s="1"/>
      <c r="AO72" s="1"/>
      <c r="AP72" s="1"/>
      <c r="AQ72" s="1"/>
      <c r="AR72" s="1"/>
    </row>
    <row r="73" spans="34:44" ht="15" customHeight="1">
      <c r="AH73" s="1"/>
      <c r="AI73" s="1"/>
      <c r="AJ73" s="1"/>
      <c r="AK73" s="1"/>
      <c r="AL73" s="1"/>
      <c r="AM73" s="1"/>
      <c r="AN73" s="1"/>
      <c r="AO73" s="1"/>
      <c r="AP73" s="1"/>
      <c r="AQ73" s="1"/>
      <c r="AR73" s="1"/>
    </row>
    <row r="74" spans="34:44" ht="15" customHeight="1">
      <c r="AH74" s="1"/>
      <c r="AI74" s="1"/>
      <c r="AJ74" s="1"/>
      <c r="AK74" s="1"/>
      <c r="AL74" s="1"/>
      <c r="AM74" s="1"/>
      <c r="AN74" s="1"/>
      <c r="AO74" s="1"/>
      <c r="AP74" s="1"/>
      <c r="AQ74" s="1"/>
      <c r="AR74" s="1"/>
    </row>
    <row r="75" spans="34:44" ht="15" customHeight="1">
      <c r="AH75" s="1"/>
      <c r="AI75" s="1"/>
      <c r="AJ75" s="1"/>
      <c r="AK75" s="1"/>
      <c r="AL75" s="1"/>
      <c r="AM75" s="1"/>
      <c r="AN75" s="1"/>
      <c r="AO75" s="1"/>
      <c r="AP75" s="1"/>
      <c r="AQ75" s="1"/>
      <c r="AR75" s="1"/>
    </row>
    <row r="76" spans="34:44" ht="15" customHeight="1">
      <c r="AH76" s="1"/>
      <c r="AI76" s="1"/>
      <c r="AJ76" s="1"/>
      <c r="AK76" s="1"/>
      <c r="AL76" s="1"/>
      <c r="AM76" s="1"/>
      <c r="AN76" s="1"/>
      <c r="AO76" s="1"/>
      <c r="AP76" s="1"/>
      <c r="AQ76" s="1"/>
      <c r="AR76" s="1"/>
    </row>
    <row r="77" spans="34:44" ht="15" customHeight="1">
      <c r="AH77" s="1"/>
      <c r="AI77" s="1"/>
      <c r="AJ77" s="1"/>
      <c r="AK77" s="1"/>
      <c r="AL77" s="1"/>
      <c r="AM77" s="1"/>
      <c r="AN77" s="1"/>
      <c r="AO77" s="1"/>
      <c r="AP77" s="1"/>
      <c r="AQ77" s="1"/>
      <c r="AR77" s="1"/>
    </row>
    <row r="78" spans="34:44" ht="15" customHeight="1">
      <c r="AH78" s="1"/>
      <c r="AI78" s="1"/>
      <c r="AJ78" s="1"/>
      <c r="AK78" s="1"/>
      <c r="AL78" s="1"/>
      <c r="AM78" s="1"/>
      <c r="AN78" s="1"/>
      <c r="AO78" s="1"/>
      <c r="AP78" s="1"/>
      <c r="AQ78" s="1"/>
      <c r="AR78" s="1"/>
    </row>
    <row r="79" spans="34:44" ht="15" customHeight="1">
      <c r="AH79" s="1"/>
      <c r="AI79" s="1"/>
      <c r="AJ79" s="1"/>
      <c r="AK79" s="1"/>
      <c r="AL79" s="1"/>
      <c r="AM79" s="1"/>
      <c r="AN79" s="1"/>
      <c r="AO79" s="1"/>
      <c r="AP79" s="1"/>
      <c r="AQ79" s="1"/>
      <c r="AR79" s="1"/>
    </row>
    <row r="80" spans="34:44" ht="15" customHeight="1">
      <c r="AH80" s="1"/>
      <c r="AI80" s="1"/>
      <c r="AJ80" s="1"/>
      <c r="AK80" s="1"/>
      <c r="AL80" s="1"/>
      <c r="AM80" s="1"/>
      <c r="AN80" s="1"/>
      <c r="AO80" s="1"/>
      <c r="AP80" s="1"/>
      <c r="AQ80" s="1"/>
      <c r="AR80" s="1"/>
    </row>
    <row r="81" spans="34:44" ht="15" customHeight="1">
      <c r="AH81" s="1"/>
      <c r="AI81" s="1"/>
      <c r="AJ81" s="1"/>
      <c r="AK81" s="1"/>
      <c r="AL81" s="1"/>
      <c r="AM81" s="1"/>
      <c r="AN81" s="1"/>
      <c r="AO81" s="1"/>
      <c r="AP81" s="1"/>
      <c r="AQ81" s="1"/>
      <c r="AR81" s="1"/>
    </row>
    <row r="82" spans="34:44" ht="15" customHeight="1">
      <c r="AH82" s="1"/>
      <c r="AI82" s="1"/>
      <c r="AJ82" s="1"/>
      <c r="AK82" s="1"/>
      <c r="AL82" s="1"/>
      <c r="AM82" s="1"/>
      <c r="AN82" s="1"/>
      <c r="AO82" s="1"/>
      <c r="AP82" s="1"/>
      <c r="AQ82" s="1"/>
      <c r="AR82" s="1"/>
    </row>
    <row r="83" spans="34:44" ht="15" customHeight="1">
      <c r="AH83" s="1"/>
      <c r="AI83" s="1"/>
      <c r="AJ83" s="1"/>
      <c r="AK83" s="1"/>
      <c r="AL83" s="1"/>
      <c r="AM83" s="1"/>
      <c r="AN83" s="1"/>
      <c r="AO83" s="1"/>
      <c r="AP83" s="1"/>
      <c r="AQ83" s="1"/>
      <c r="AR83" s="1"/>
    </row>
    <row r="84" spans="34:44" ht="15" customHeight="1">
      <c r="AH84" s="1"/>
      <c r="AI84" s="1"/>
      <c r="AJ84" s="1"/>
      <c r="AK84" s="1"/>
      <c r="AL84" s="1"/>
      <c r="AM84" s="1"/>
      <c r="AN84" s="1"/>
      <c r="AO84" s="1"/>
      <c r="AP84" s="1"/>
      <c r="AQ84" s="1"/>
      <c r="AR84" s="1"/>
    </row>
    <row r="85" spans="34:44" ht="15" customHeight="1">
      <c r="AH85" s="1"/>
      <c r="AI85" s="1"/>
      <c r="AJ85" s="1"/>
      <c r="AK85" s="1"/>
      <c r="AL85" s="1"/>
      <c r="AM85" s="1"/>
      <c r="AN85" s="1"/>
      <c r="AO85" s="1"/>
      <c r="AP85" s="1"/>
      <c r="AQ85" s="1"/>
      <c r="AR85" s="1"/>
    </row>
    <row r="86" spans="34:44" ht="15" customHeight="1">
      <c r="AH86" s="1"/>
      <c r="AI86" s="1"/>
      <c r="AJ86" s="1"/>
      <c r="AK86" s="1"/>
      <c r="AL86" s="1"/>
      <c r="AM86" s="1"/>
      <c r="AN86" s="1"/>
      <c r="AO86" s="1"/>
      <c r="AP86" s="1"/>
      <c r="AQ86" s="1"/>
      <c r="AR86" s="1"/>
    </row>
    <row r="87" spans="34:44" ht="15" customHeight="1">
      <c r="AH87" s="1"/>
      <c r="AI87" s="1"/>
      <c r="AJ87" s="1"/>
      <c r="AK87" s="1"/>
      <c r="AL87" s="1"/>
      <c r="AM87" s="1"/>
      <c r="AN87" s="1"/>
      <c r="AO87" s="1"/>
      <c r="AP87" s="1"/>
      <c r="AQ87" s="1"/>
      <c r="AR87" s="1"/>
    </row>
    <row r="88" spans="34:44" ht="15" customHeight="1">
      <c r="AH88" s="1"/>
      <c r="AI88" s="1"/>
      <c r="AJ88" s="1"/>
      <c r="AK88" s="1"/>
      <c r="AL88" s="1"/>
      <c r="AM88" s="1"/>
      <c r="AN88" s="1"/>
      <c r="AO88" s="1"/>
      <c r="AP88" s="1"/>
      <c r="AQ88" s="1"/>
      <c r="AR88" s="1"/>
    </row>
    <row r="89" spans="34:44" ht="15" customHeight="1">
      <c r="AH89" s="1"/>
      <c r="AI89" s="1"/>
      <c r="AJ89" s="1"/>
      <c r="AK89" s="1"/>
      <c r="AL89" s="1"/>
      <c r="AM89" s="1"/>
      <c r="AN89" s="1"/>
      <c r="AO89" s="1"/>
      <c r="AP89" s="1"/>
      <c r="AQ89" s="1"/>
      <c r="AR89" s="1"/>
    </row>
    <row r="90" spans="34:44" ht="15" customHeight="1">
      <c r="AH90" s="1"/>
      <c r="AI90" s="1"/>
      <c r="AJ90" s="1"/>
      <c r="AK90" s="1"/>
      <c r="AL90" s="1"/>
      <c r="AM90" s="1"/>
      <c r="AN90" s="1"/>
      <c r="AO90" s="1"/>
      <c r="AP90" s="1"/>
      <c r="AQ90" s="1"/>
      <c r="AR90" s="1"/>
    </row>
    <row r="91" spans="34:44" ht="15" customHeight="1">
      <c r="AH91" s="1"/>
      <c r="AI91" s="1"/>
      <c r="AJ91" s="1"/>
      <c r="AK91" s="1"/>
      <c r="AL91" s="1"/>
      <c r="AM91" s="1"/>
      <c r="AN91" s="1"/>
      <c r="AO91" s="1"/>
      <c r="AP91" s="1"/>
      <c r="AQ91" s="1"/>
      <c r="AR91" s="1"/>
    </row>
    <row r="92" spans="34:44" ht="15" customHeight="1">
      <c r="AH92" s="1"/>
      <c r="AI92" s="1"/>
      <c r="AJ92" s="1"/>
      <c r="AK92" s="1"/>
      <c r="AL92" s="1"/>
      <c r="AM92" s="1"/>
      <c r="AN92" s="1"/>
      <c r="AO92" s="1"/>
      <c r="AP92" s="1"/>
      <c r="AQ92" s="1"/>
      <c r="AR92" s="1"/>
    </row>
    <row r="93" spans="34:44" ht="15" customHeight="1">
      <c r="AH93" s="1"/>
      <c r="AI93" s="1"/>
      <c r="AJ93" s="1"/>
      <c r="AK93" s="1"/>
      <c r="AL93" s="1"/>
      <c r="AM93" s="1"/>
      <c r="AN93" s="1"/>
      <c r="AO93" s="1"/>
      <c r="AP93" s="1"/>
      <c r="AQ93" s="1"/>
      <c r="AR93" s="1"/>
    </row>
    <row r="94" spans="34:44" ht="15" customHeight="1">
      <c r="AH94" s="1"/>
      <c r="AI94" s="1"/>
      <c r="AJ94" s="1"/>
      <c r="AK94" s="1"/>
      <c r="AL94" s="1"/>
      <c r="AM94" s="1"/>
      <c r="AN94" s="1"/>
      <c r="AO94" s="1"/>
      <c r="AP94" s="1"/>
      <c r="AQ94" s="1"/>
      <c r="AR94" s="1"/>
    </row>
    <row r="95" spans="34:44" ht="15" customHeight="1">
      <c r="AH95" s="1"/>
      <c r="AI95" s="1"/>
      <c r="AJ95" s="1"/>
      <c r="AK95" s="1"/>
      <c r="AL95" s="1"/>
      <c r="AM95" s="1"/>
      <c r="AN95" s="1"/>
      <c r="AO95" s="1"/>
      <c r="AP95" s="1"/>
      <c r="AQ95" s="1"/>
      <c r="AR95" s="1"/>
    </row>
    <row r="96" spans="34:44" ht="15" customHeight="1">
      <c r="AH96" s="1"/>
      <c r="AI96" s="1"/>
      <c r="AJ96" s="1"/>
      <c r="AK96" s="1"/>
      <c r="AL96" s="1"/>
      <c r="AM96" s="1"/>
      <c r="AN96" s="1"/>
      <c r="AO96" s="1"/>
      <c r="AP96" s="1"/>
      <c r="AQ96" s="1"/>
      <c r="AR96" s="1"/>
    </row>
    <row r="97" spans="34:44" ht="15" customHeight="1">
      <c r="AH97" s="1"/>
      <c r="AI97" s="1"/>
      <c r="AJ97" s="1"/>
      <c r="AK97" s="1"/>
      <c r="AL97" s="1"/>
      <c r="AM97" s="1"/>
      <c r="AN97" s="1"/>
      <c r="AO97" s="1"/>
      <c r="AP97" s="1"/>
      <c r="AQ97" s="1"/>
      <c r="AR97" s="1"/>
    </row>
    <row r="98" spans="34:44" ht="15" customHeight="1">
      <c r="AH98" s="1"/>
      <c r="AI98" s="1"/>
      <c r="AJ98" s="1"/>
      <c r="AK98" s="1"/>
      <c r="AL98" s="1"/>
      <c r="AM98" s="1"/>
      <c r="AN98" s="1"/>
      <c r="AO98" s="1"/>
      <c r="AP98" s="1"/>
      <c r="AQ98" s="1"/>
      <c r="AR98" s="1"/>
    </row>
    <row r="99" spans="34:44" ht="15" customHeight="1">
      <c r="AH99" s="1"/>
      <c r="AI99" s="1"/>
      <c r="AJ99" s="702" t="s">
        <v>228</v>
      </c>
      <c r="AK99" s="702"/>
      <c r="AL99" s="702"/>
      <c r="AM99" s="702"/>
      <c r="AN99" s="702"/>
      <c r="AO99" s="702"/>
      <c r="AP99" s="702"/>
      <c r="AQ99" s="702"/>
      <c r="AR99" s="702"/>
    </row>
    <row r="100" spans="34:44" ht="15" customHeight="1">
      <c r="AH100" s="1"/>
      <c r="AI100" s="1"/>
      <c r="AJ100" s="702"/>
      <c r="AK100" s="702"/>
      <c r="AL100" s="702"/>
      <c r="AM100" s="702"/>
      <c r="AN100" s="702"/>
      <c r="AO100" s="702"/>
      <c r="AP100" s="702"/>
      <c r="AQ100" s="702"/>
      <c r="AR100" s="702"/>
    </row>
    <row r="101" spans="34:44" ht="15" customHeight="1">
      <c r="AH101" s="1"/>
      <c r="AI101" s="1"/>
      <c r="AJ101" s="702"/>
      <c r="AK101" s="702"/>
      <c r="AL101" s="702"/>
      <c r="AM101" s="702"/>
      <c r="AN101" s="702"/>
      <c r="AO101" s="702"/>
      <c r="AP101" s="702"/>
      <c r="AQ101" s="702"/>
      <c r="AR101" s="702"/>
    </row>
    <row r="102" spans="34:44" ht="15" customHeight="1">
      <c r="AH102" s="1"/>
      <c r="AI102" s="1"/>
      <c r="AJ102" s="702"/>
      <c r="AK102" s="702"/>
      <c r="AL102" s="702"/>
      <c r="AM102" s="702"/>
      <c r="AN102" s="702"/>
      <c r="AO102" s="702"/>
      <c r="AP102" s="702"/>
      <c r="AQ102" s="702"/>
      <c r="AR102" s="702"/>
    </row>
    <row r="103" spans="34:44" ht="15" customHeight="1">
      <c r="AH103" s="1"/>
      <c r="AI103" s="1"/>
      <c r="AJ103" s="702"/>
      <c r="AK103" s="702"/>
      <c r="AL103" s="702"/>
      <c r="AM103" s="702"/>
      <c r="AN103" s="702"/>
      <c r="AO103" s="702"/>
      <c r="AP103" s="702"/>
      <c r="AQ103" s="702"/>
      <c r="AR103" s="702"/>
    </row>
    <row r="104" spans="34:44" ht="15" customHeight="1">
      <c r="AH104" s="1"/>
      <c r="AI104" s="1"/>
      <c r="AJ104" s="702"/>
      <c r="AK104" s="702"/>
      <c r="AL104" s="702"/>
      <c r="AM104" s="702"/>
      <c r="AN104" s="702"/>
      <c r="AO104" s="702"/>
      <c r="AP104" s="702"/>
      <c r="AQ104" s="702"/>
      <c r="AR104" s="702"/>
    </row>
    <row r="105" spans="34:44" ht="15" customHeight="1">
      <c r="AH105" s="1"/>
      <c r="AI105" s="1"/>
      <c r="AJ105" s="702"/>
      <c r="AK105" s="702"/>
      <c r="AL105" s="702"/>
      <c r="AM105" s="702"/>
      <c r="AN105" s="702"/>
      <c r="AO105" s="702"/>
      <c r="AP105" s="702"/>
      <c r="AQ105" s="702"/>
      <c r="AR105" s="702"/>
    </row>
    <row r="106" spans="34:44" ht="15" customHeight="1">
      <c r="AH106" s="1"/>
      <c r="AI106" s="1"/>
      <c r="AJ106" s="1"/>
      <c r="AK106" s="1"/>
      <c r="AL106" s="1"/>
      <c r="AM106" s="1"/>
      <c r="AN106" s="1"/>
      <c r="AO106" s="1"/>
      <c r="AP106" s="1"/>
      <c r="AQ106" s="1"/>
      <c r="AR106" s="1"/>
    </row>
    <row r="107" spans="34:44" ht="15" customHeight="1">
      <c r="AH107" s="1"/>
      <c r="AI107" s="1"/>
      <c r="AJ107" s="1"/>
      <c r="AK107" s="1"/>
      <c r="AL107" s="1"/>
      <c r="AM107" s="1"/>
      <c r="AN107" s="1"/>
      <c r="AO107" s="1"/>
      <c r="AP107" s="1"/>
      <c r="AQ107" s="1"/>
      <c r="AR107" s="1"/>
    </row>
  </sheetData>
  <sheetProtection sheet="1" objects="1" scenarios="1"/>
  <dataConsolidate/>
  <mergeCells count="81">
    <mergeCell ref="P38:W39"/>
    <mergeCell ref="Z34:AC34"/>
    <mergeCell ref="F20:L21"/>
    <mergeCell ref="E37:L37"/>
    <mergeCell ref="U30:W30"/>
    <mergeCell ref="U32:W32"/>
    <mergeCell ref="U33:W33"/>
    <mergeCell ref="U34:W34"/>
    <mergeCell ref="B33:K34"/>
    <mergeCell ref="B24:L29"/>
    <mergeCell ref="U27:W27"/>
    <mergeCell ref="AU46:AZ47"/>
    <mergeCell ref="AU43:AZ43"/>
    <mergeCell ref="AU44:AZ44"/>
    <mergeCell ref="AU45:AZ45"/>
    <mergeCell ref="AA35:AC35"/>
    <mergeCell ref="AD35:AE35"/>
    <mergeCell ref="AD36:AE36"/>
    <mergeCell ref="AA37:AA40"/>
    <mergeCell ref="AB37:AB38"/>
    <mergeCell ref="AC37:AC38"/>
    <mergeCell ref="AD37:AE38"/>
    <mergeCell ref="AD39:AE39"/>
    <mergeCell ref="AD40:AE40"/>
    <mergeCell ref="B48:L48"/>
    <mergeCell ref="A50:K50"/>
    <mergeCell ref="AH50:AR50"/>
    <mergeCell ref="AJ99:AR105"/>
    <mergeCell ref="AJ43:AR49"/>
    <mergeCell ref="AA41:AB43"/>
    <mergeCell ref="AC41:AC43"/>
    <mergeCell ref="AD41:AE43"/>
    <mergeCell ref="AJ42:AR42"/>
    <mergeCell ref="AA44:AB45"/>
    <mergeCell ref="AC44:AC45"/>
    <mergeCell ref="AD44:AE45"/>
    <mergeCell ref="AF44:AF45"/>
    <mergeCell ref="B42:K42"/>
    <mergeCell ref="B41:K41"/>
    <mergeCell ref="BA22:BA25"/>
    <mergeCell ref="AV24:AV25"/>
    <mergeCell ref="AI21:AJ21"/>
    <mergeCell ref="AT21:AU21"/>
    <mergeCell ref="AM22:AN22"/>
    <mergeCell ref="AO22:AO23"/>
    <mergeCell ref="AP22:AP23"/>
    <mergeCell ref="AQ22:AQ23"/>
    <mergeCell ref="AU22:AU25"/>
    <mergeCell ref="AV22:AV23"/>
    <mergeCell ref="AW22:AW25"/>
    <mergeCell ref="AX22:AX25"/>
    <mergeCell ref="AY22:AY25"/>
    <mergeCell ref="AZ22:AZ25"/>
    <mergeCell ref="F18:L19"/>
    <mergeCell ref="AW3:AW6"/>
    <mergeCell ref="AX3:AX6"/>
    <mergeCell ref="AY3:AY6"/>
    <mergeCell ref="AZ3:AZ6"/>
    <mergeCell ref="F14:L15"/>
    <mergeCell ref="AD14:AE14"/>
    <mergeCell ref="S15:T15"/>
    <mergeCell ref="F16:L17"/>
    <mergeCell ref="U16:W16"/>
    <mergeCell ref="I3:K3"/>
    <mergeCell ref="BA3:BA6"/>
    <mergeCell ref="S4:T4"/>
    <mergeCell ref="AD4:AE4"/>
    <mergeCell ref="U5:W5"/>
    <mergeCell ref="AV5:AV6"/>
    <mergeCell ref="AM3:AN3"/>
    <mergeCell ref="AO3:AO4"/>
    <mergeCell ref="AP3:AP4"/>
    <mergeCell ref="AQ3:AQ4"/>
    <mergeCell ref="AU3:AU6"/>
    <mergeCell ref="AV3:AV4"/>
    <mergeCell ref="AT2:AU2"/>
    <mergeCell ref="J1:L1"/>
    <mergeCell ref="AI1:AJ1"/>
    <mergeCell ref="O2:Q2"/>
    <mergeCell ref="Z2:AA2"/>
    <mergeCell ref="AI2:AJ2"/>
  </mergeCells>
  <phoneticPr fontId="4"/>
  <dataValidations count="1">
    <dataValidation imeMode="on" allowBlank="1" showInputMessage="1" showErrorMessage="1" sqref="C23:K23 B30 B24 L30:L31 B41:B43 B33" xr:uid="{D58F14EC-FEC0-41A5-922D-3852FF1C31F3}"/>
  </dataValidations>
  <printOptions horizontalCentered="1"/>
  <pageMargins left="0.59055118110236227" right="0.59055118110236227" top="0.98425196850393704" bottom="0.78740157480314965" header="0" footer="0"/>
  <pageSetup paperSize="9" scale="95" firstPageNumber="70" orientation="portrait" cellComments="asDisplayed" r:id="rId1"/>
  <headerFooter alignWithMargins="0"/>
  <colBreaks count="4" manualBreakCount="4">
    <brk id="13" max="1048575" man="1"/>
    <brk id="24" max="48" man="1"/>
    <brk id="33" max="48" man="1"/>
    <brk id="44"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5667-6E6B-482C-AF7C-7019BA471894}">
  <dimension ref="A1:AC65"/>
  <sheetViews>
    <sheetView view="pageBreakPreview" zoomScale="70" zoomScaleNormal="85" zoomScaleSheetLayoutView="70" workbookViewId="0"/>
  </sheetViews>
  <sheetFormatPr defaultColWidth="8.875" defaultRowHeight="13.5"/>
  <cols>
    <col min="1" max="1" width="39.375" style="115" customWidth="1"/>
    <col min="2" max="9" width="20.625" style="115" customWidth="1"/>
    <col min="10" max="13" width="20.625" style="115" hidden="1" customWidth="1"/>
    <col min="14" max="15" width="20.625" style="115" customWidth="1"/>
    <col min="16" max="16" width="8.875" style="115" customWidth="1"/>
    <col min="17" max="16384" width="8.875" style="115"/>
  </cols>
  <sheetData>
    <row r="1" spans="1:29">
      <c r="A1" s="312" t="s">
        <v>224</v>
      </c>
    </row>
    <row r="2" spans="1:29" ht="20.100000000000001" customHeight="1">
      <c r="A2" s="203" t="s">
        <v>53</v>
      </c>
      <c r="I2" s="195"/>
      <c r="O2" s="577" t="str">
        <f>'経理様式2-3'!$I$1&amp;'経理様式2-3'!$J$1</f>
        <v>e-Rad課題ID(半角英数字)12345678</v>
      </c>
    </row>
    <row r="3" spans="1:29" ht="30" customHeight="1">
      <c r="A3" s="204" t="s">
        <v>284</v>
      </c>
      <c r="B3" s="116"/>
      <c r="C3" s="117"/>
      <c r="D3" s="117"/>
      <c r="E3" s="117"/>
      <c r="F3" s="117"/>
      <c r="G3" s="117"/>
      <c r="H3" s="118"/>
      <c r="I3" s="118"/>
      <c r="J3" s="118"/>
      <c r="K3" s="118"/>
      <c r="L3" s="118"/>
      <c r="M3" s="118"/>
      <c r="N3" s="118"/>
      <c r="O3" s="118"/>
    </row>
    <row r="4" spans="1:29" ht="18" customHeight="1">
      <c r="A4" s="205" t="s">
        <v>233</v>
      </c>
      <c r="B4" s="206" t="s">
        <v>240</v>
      </c>
      <c r="C4" s="117"/>
      <c r="D4" s="117"/>
      <c r="E4" s="117"/>
      <c r="F4" s="117"/>
      <c r="G4" s="117"/>
      <c r="H4" s="118"/>
      <c r="I4" s="118"/>
      <c r="J4" s="118"/>
      <c r="K4" s="118"/>
      <c r="L4" s="118"/>
      <c r="M4" s="118"/>
      <c r="N4" s="118"/>
      <c r="O4" s="118"/>
    </row>
    <row r="5" spans="1:29" ht="21.6" customHeight="1">
      <c r="A5" s="116"/>
      <c r="B5" s="116"/>
      <c r="C5" s="117"/>
      <c r="D5" s="117"/>
      <c r="E5" s="117"/>
      <c r="F5" s="117"/>
      <c r="G5" s="117"/>
      <c r="H5" s="118"/>
      <c r="I5" s="118"/>
      <c r="J5" s="118"/>
      <c r="K5" s="118"/>
      <c r="L5" s="118"/>
      <c r="M5" s="118"/>
      <c r="N5" s="118"/>
      <c r="O5" s="118"/>
    </row>
    <row r="6" spans="1:29" ht="22.15" customHeight="1">
      <c r="A6" s="274" t="s">
        <v>34</v>
      </c>
      <c r="B6" s="809" t="s">
        <v>292</v>
      </c>
      <c r="C6" s="810"/>
      <c r="D6" s="810"/>
      <c r="E6" s="810"/>
      <c r="F6" s="810"/>
      <c r="G6" s="344"/>
      <c r="H6" s="344"/>
      <c r="I6" s="208"/>
      <c r="J6" s="208"/>
      <c r="K6" s="117"/>
      <c r="L6" s="117"/>
      <c r="M6" s="117"/>
      <c r="N6" s="117"/>
      <c r="O6" s="117"/>
    </row>
    <row r="7" spans="1:29" ht="22.15" customHeight="1">
      <c r="A7" s="274" t="s">
        <v>35</v>
      </c>
      <c r="B7" s="809" t="s">
        <v>260</v>
      </c>
      <c r="C7" s="810"/>
      <c r="D7" s="810"/>
      <c r="E7" s="810"/>
      <c r="F7" s="810"/>
      <c r="G7" s="344"/>
      <c r="H7" s="344"/>
      <c r="I7" s="208"/>
      <c r="J7" s="208"/>
      <c r="K7" s="117"/>
      <c r="L7" s="117"/>
      <c r="M7" s="117"/>
      <c r="N7" s="117"/>
      <c r="O7" s="117"/>
    </row>
    <row r="8" spans="1:29" ht="22.15" customHeight="1">
      <c r="A8" s="316" t="s">
        <v>234</v>
      </c>
      <c r="B8" s="811" t="s">
        <v>279</v>
      </c>
      <c r="C8" s="812"/>
      <c r="D8" s="209" t="s">
        <v>40</v>
      </c>
      <c r="E8" s="811" t="s">
        <v>279</v>
      </c>
      <c r="F8" s="812"/>
      <c r="G8" s="719"/>
      <c r="H8" s="719"/>
      <c r="I8" s="80"/>
      <c r="J8" s="80"/>
      <c r="K8" s="80"/>
      <c r="L8" s="80"/>
      <c r="M8" s="80"/>
      <c r="N8" s="80"/>
      <c r="O8" s="80"/>
    </row>
    <row r="9" spans="1:29" ht="18.600000000000001" customHeight="1">
      <c r="A9" s="207"/>
      <c r="B9" s="209"/>
      <c r="C9" s="209"/>
      <c r="D9" s="209"/>
      <c r="E9" s="209"/>
      <c r="F9" s="209"/>
      <c r="G9" s="210"/>
      <c r="H9" s="80"/>
      <c r="I9" s="80"/>
      <c r="J9" s="80"/>
      <c r="K9" s="80"/>
      <c r="L9" s="80"/>
      <c r="M9" s="80"/>
      <c r="N9" s="80"/>
      <c r="O9" s="80"/>
    </row>
    <row r="10" spans="1:29" ht="27.95" customHeight="1" thickBot="1">
      <c r="A10" s="513" t="s">
        <v>245</v>
      </c>
      <c r="B10" s="514"/>
      <c r="C10" s="514"/>
      <c r="D10" s="514"/>
      <c r="E10" s="514"/>
      <c r="F10" s="514"/>
      <c r="G10" s="514"/>
      <c r="H10" s="514"/>
      <c r="I10" s="514"/>
      <c r="J10" s="514"/>
      <c r="K10" s="514"/>
      <c r="L10" s="514"/>
      <c r="M10" s="514"/>
      <c r="N10" s="514"/>
      <c r="O10" s="514"/>
    </row>
    <row r="11" spans="1:29" ht="31.15" customHeight="1">
      <c r="A11" s="735" t="s">
        <v>108</v>
      </c>
      <c r="B11" s="737" t="s">
        <v>109</v>
      </c>
      <c r="C11" s="738"/>
      <c r="D11" s="739"/>
      <c r="E11" s="739"/>
      <c r="F11" s="740"/>
      <c r="G11" s="720" t="s">
        <v>110</v>
      </c>
      <c r="H11" s="721"/>
      <c r="I11" s="721"/>
      <c r="J11" s="721"/>
      <c r="K11" s="721"/>
      <c r="L11" s="721"/>
      <c r="M11" s="722"/>
      <c r="N11" s="717" t="s">
        <v>153</v>
      </c>
      <c r="O11" s="718" t="s">
        <v>154</v>
      </c>
    </row>
    <row r="12" spans="1:29" ht="65.25" customHeight="1">
      <c r="A12" s="736"/>
      <c r="B12" s="345" t="s">
        <v>275</v>
      </c>
      <c r="C12" s="211" t="s">
        <v>152</v>
      </c>
      <c r="D12" s="211" t="s">
        <v>271</v>
      </c>
      <c r="E12" s="211" t="s">
        <v>273</v>
      </c>
      <c r="F12" s="212" t="s">
        <v>244</v>
      </c>
      <c r="G12" s="213" t="s">
        <v>277</v>
      </c>
      <c r="H12" s="197" t="s">
        <v>276</v>
      </c>
      <c r="I12" s="197" t="s">
        <v>278</v>
      </c>
      <c r="J12" s="214"/>
      <c r="K12" s="197"/>
      <c r="L12" s="197"/>
      <c r="M12" s="211"/>
      <c r="N12" s="717"/>
      <c r="O12" s="718"/>
    </row>
    <row r="13" spans="1:29" s="119" customFormat="1" ht="27.95" customHeight="1">
      <c r="A13" s="262" t="s">
        <v>76</v>
      </c>
      <c r="B13" s="517"/>
      <c r="C13" s="518"/>
      <c r="D13" s="519"/>
      <c r="E13" s="519"/>
      <c r="F13" s="520"/>
      <c r="G13" s="517"/>
      <c r="H13" s="518"/>
      <c r="I13" s="518"/>
      <c r="J13" s="518"/>
      <c r="K13" s="518"/>
      <c r="L13" s="518"/>
      <c r="M13" s="519"/>
      <c r="N13" s="521"/>
      <c r="O13" s="221"/>
      <c r="AC13" s="140"/>
    </row>
    <row r="14" spans="1:29" s="119" customFormat="1" ht="27.95" customHeight="1">
      <c r="A14" s="347"/>
      <c r="B14" s="225"/>
      <c r="C14" s="223"/>
      <c r="D14" s="226"/>
      <c r="E14" s="226"/>
      <c r="F14" s="224"/>
      <c r="G14" s="225"/>
      <c r="H14" s="223"/>
      <c r="I14" s="223"/>
      <c r="J14" s="223"/>
      <c r="K14" s="223"/>
      <c r="L14" s="223"/>
      <c r="M14" s="226"/>
      <c r="N14" s="227"/>
      <c r="O14" s="221"/>
      <c r="AC14" s="140"/>
    </row>
    <row r="15" spans="1:29" s="120" customFormat="1" ht="27.95" customHeight="1">
      <c r="A15" s="348" t="s">
        <v>73</v>
      </c>
      <c r="B15" s="517"/>
      <c r="C15" s="517"/>
      <c r="D15" s="518"/>
      <c r="E15" s="522"/>
      <c r="F15" s="520"/>
      <c r="G15" s="517"/>
      <c r="H15" s="518"/>
      <c r="I15" s="518"/>
      <c r="J15" s="518"/>
      <c r="K15" s="518"/>
      <c r="L15" s="518"/>
      <c r="M15" s="519"/>
      <c r="N15" s="521"/>
      <c r="O15" s="221"/>
    </row>
    <row r="16" spans="1:29" s="120" customFormat="1" ht="27.95" customHeight="1">
      <c r="A16" s="228" t="s">
        <v>174</v>
      </c>
      <c r="B16" s="225"/>
      <c r="C16" s="223"/>
      <c r="D16" s="226"/>
      <c r="E16" s="226"/>
      <c r="F16" s="520"/>
      <c r="G16" s="225"/>
      <c r="H16" s="223"/>
      <c r="I16" s="223"/>
      <c r="J16" s="223"/>
      <c r="K16" s="223"/>
      <c r="L16" s="223"/>
      <c r="M16" s="226"/>
      <c r="N16" s="521"/>
      <c r="O16" s="221"/>
    </row>
    <row r="17" spans="1:15" s="120" customFormat="1" ht="27.95" customHeight="1">
      <c r="A17" s="228" t="s">
        <v>175</v>
      </c>
      <c r="B17" s="225"/>
      <c r="C17" s="223"/>
      <c r="D17" s="226"/>
      <c r="E17" s="226"/>
      <c r="F17" s="520"/>
      <c r="G17" s="225"/>
      <c r="H17" s="223"/>
      <c r="I17" s="223"/>
      <c r="J17" s="223"/>
      <c r="K17" s="223"/>
      <c r="L17" s="223"/>
      <c r="M17" s="226"/>
      <c r="N17" s="521"/>
      <c r="O17" s="221"/>
    </row>
    <row r="18" spans="1:15" s="120" customFormat="1" ht="27.95" customHeight="1">
      <c r="A18" s="347"/>
      <c r="B18" s="225"/>
      <c r="C18" s="223"/>
      <c r="D18" s="226"/>
      <c r="E18" s="226"/>
      <c r="F18" s="224"/>
      <c r="G18" s="225"/>
      <c r="H18" s="223"/>
      <c r="I18" s="223"/>
      <c r="J18" s="223"/>
      <c r="K18" s="223"/>
      <c r="L18" s="223"/>
      <c r="M18" s="226"/>
      <c r="N18" s="227"/>
      <c r="O18" s="221"/>
    </row>
    <row r="19" spans="1:15" s="120" customFormat="1" ht="27.95" customHeight="1">
      <c r="A19" s="348" t="s">
        <v>74</v>
      </c>
      <c r="B19" s="517"/>
      <c r="C19" s="518"/>
      <c r="D19" s="518"/>
      <c r="E19" s="518"/>
      <c r="F19" s="520"/>
      <c r="G19" s="517"/>
      <c r="H19" s="518"/>
      <c r="I19" s="518"/>
      <c r="J19" s="518"/>
      <c r="K19" s="518"/>
      <c r="L19" s="518"/>
      <c r="M19" s="519"/>
      <c r="N19" s="521"/>
      <c r="O19" s="221"/>
    </row>
    <row r="20" spans="1:15" s="120" customFormat="1" ht="27.95" customHeight="1">
      <c r="A20" s="349" t="s">
        <v>176</v>
      </c>
      <c r="B20" s="225"/>
      <c r="C20" s="223"/>
      <c r="D20" s="226"/>
      <c r="E20" s="226"/>
      <c r="F20" s="520"/>
      <c r="G20" s="225"/>
      <c r="H20" s="223"/>
      <c r="I20" s="223"/>
      <c r="J20" s="223"/>
      <c r="K20" s="223"/>
      <c r="L20" s="223"/>
      <c r="M20" s="226"/>
      <c r="N20" s="521"/>
      <c r="O20" s="221"/>
    </row>
    <row r="21" spans="1:15" s="120" customFormat="1" ht="27.95" customHeight="1">
      <c r="A21" s="349" t="s">
        <v>177</v>
      </c>
      <c r="B21" s="225"/>
      <c r="C21" s="223"/>
      <c r="D21" s="226"/>
      <c r="E21" s="226"/>
      <c r="F21" s="520"/>
      <c r="G21" s="225"/>
      <c r="H21" s="223"/>
      <c r="I21" s="223"/>
      <c r="J21" s="223"/>
      <c r="K21" s="223"/>
      <c r="L21" s="223"/>
      <c r="M21" s="226"/>
      <c r="N21" s="521"/>
      <c r="O21" s="221"/>
    </row>
    <row r="22" spans="1:15" s="120" customFormat="1" ht="27.95" customHeight="1">
      <c r="A22" s="347"/>
      <c r="B22" s="225"/>
      <c r="C22" s="223"/>
      <c r="D22" s="226"/>
      <c r="E22" s="226"/>
      <c r="F22" s="224"/>
      <c r="G22" s="225"/>
      <c r="H22" s="223"/>
      <c r="I22" s="223"/>
      <c r="J22" s="223"/>
      <c r="K22" s="223"/>
      <c r="L22" s="223"/>
      <c r="M22" s="226"/>
      <c r="N22" s="227"/>
      <c r="O22" s="221"/>
    </row>
    <row r="23" spans="1:15" s="120" customFormat="1" ht="27.95" customHeight="1">
      <c r="A23" s="348" t="s">
        <v>105</v>
      </c>
      <c r="B23" s="517"/>
      <c r="C23" s="518"/>
      <c r="D23" s="518"/>
      <c r="E23" s="518"/>
      <c r="F23" s="520"/>
      <c r="G23" s="517"/>
      <c r="H23" s="518"/>
      <c r="I23" s="518"/>
      <c r="J23" s="518"/>
      <c r="K23" s="518"/>
      <c r="L23" s="518"/>
      <c r="M23" s="519"/>
      <c r="N23" s="521"/>
      <c r="O23" s="221"/>
    </row>
    <row r="24" spans="1:15" s="120" customFormat="1" ht="27.95" customHeight="1">
      <c r="A24" s="350" t="s">
        <v>183</v>
      </c>
      <c r="B24" s="225"/>
      <c r="C24" s="223"/>
      <c r="D24" s="226"/>
      <c r="E24" s="226"/>
      <c r="F24" s="520"/>
      <c r="G24" s="225"/>
      <c r="H24" s="223"/>
      <c r="I24" s="223"/>
      <c r="J24" s="223"/>
      <c r="K24" s="223"/>
      <c r="L24" s="223"/>
      <c r="M24" s="226"/>
      <c r="N24" s="521"/>
      <c r="O24" s="221"/>
    </row>
    <row r="25" spans="1:15" s="120" customFormat="1" ht="27.95" customHeight="1">
      <c r="A25" s="228" t="s">
        <v>184</v>
      </c>
      <c r="B25" s="225"/>
      <c r="C25" s="223"/>
      <c r="D25" s="226"/>
      <c r="E25" s="226"/>
      <c r="F25" s="520"/>
      <c r="G25" s="225"/>
      <c r="H25" s="223"/>
      <c r="I25" s="223"/>
      <c r="J25" s="223"/>
      <c r="K25" s="223"/>
      <c r="L25" s="223"/>
      <c r="M25" s="226"/>
      <c r="N25" s="521"/>
      <c r="O25" s="221"/>
    </row>
    <row r="26" spans="1:15" s="120" customFormat="1" ht="27.95" customHeight="1">
      <c r="A26" s="228" t="s">
        <v>185</v>
      </c>
      <c r="B26" s="225"/>
      <c r="C26" s="223"/>
      <c r="D26" s="226"/>
      <c r="E26" s="226"/>
      <c r="F26" s="520"/>
      <c r="G26" s="225"/>
      <c r="H26" s="223"/>
      <c r="I26" s="223"/>
      <c r="J26" s="223"/>
      <c r="K26" s="223"/>
      <c r="L26" s="223"/>
      <c r="M26" s="226"/>
      <c r="N26" s="521"/>
      <c r="O26" s="221"/>
    </row>
    <row r="27" spans="1:15" s="120" customFormat="1" ht="27.95" customHeight="1">
      <c r="A27" s="228"/>
      <c r="B27" s="225"/>
      <c r="C27" s="223"/>
      <c r="D27" s="226"/>
      <c r="E27" s="226"/>
      <c r="F27" s="224"/>
      <c r="G27" s="225"/>
      <c r="H27" s="223"/>
      <c r="I27" s="223"/>
      <c r="J27" s="223"/>
      <c r="K27" s="223"/>
      <c r="L27" s="223"/>
      <c r="M27" s="226"/>
      <c r="N27" s="227"/>
      <c r="O27" s="221"/>
    </row>
    <row r="28" spans="1:15" s="120" customFormat="1" ht="27.95" customHeight="1">
      <c r="A28" s="348" t="s">
        <v>106</v>
      </c>
      <c r="B28" s="517"/>
      <c r="C28" s="518"/>
      <c r="D28" s="518"/>
      <c r="E28" s="518"/>
      <c r="F28" s="520"/>
      <c r="G28" s="517"/>
      <c r="H28" s="518"/>
      <c r="I28" s="518"/>
      <c r="J28" s="518"/>
      <c r="K28" s="518"/>
      <c r="L28" s="518"/>
      <c r="M28" s="519"/>
      <c r="N28" s="521"/>
      <c r="O28" s="221"/>
    </row>
    <row r="29" spans="1:15" s="120" customFormat="1" ht="27.95" customHeight="1">
      <c r="A29" s="228" t="s">
        <v>232</v>
      </c>
      <c r="B29" s="225"/>
      <c r="C29" s="223"/>
      <c r="D29" s="226"/>
      <c r="E29" s="226"/>
      <c r="F29" s="520"/>
      <c r="G29" s="225"/>
      <c r="H29" s="223"/>
      <c r="I29" s="223"/>
      <c r="J29" s="223"/>
      <c r="K29" s="223"/>
      <c r="L29" s="223"/>
      <c r="M29" s="226"/>
      <c r="N29" s="521"/>
      <c r="O29" s="221"/>
    </row>
    <row r="30" spans="1:15" s="120" customFormat="1" ht="27.95" customHeight="1">
      <c r="A30" s="228" t="s">
        <v>178</v>
      </c>
      <c r="B30" s="225"/>
      <c r="C30" s="223"/>
      <c r="D30" s="226"/>
      <c r="E30" s="226"/>
      <c r="F30" s="520"/>
      <c r="G30" s="225"/>
      <c r="H30" s="223"/>
      <c r="I30" s="223"/>
      <c r="J30" s="223"/>
      <c r="K30" s="223"/>
      <c r="L30" s="223"/>
      <c r="M30" s="226"/>
      <c r="N30" s="521"/>
      <c r="O30" s="221"/>
    </row>
    <row r="31" spans="1:15" s="120" customFormat="1" ht="27.95" customHeight="1">
      <c r="A31" s="228" t="s">
        <v>179</v>
      </c>
      <c r="B31" s="225"/>
      <c r="C31" s="223"/>
      <c r="D31" s="226"/>
      <c r="E31" s="226"/>
      <c r="F31" s="520"/>
      <c r="G31" s="225"/>
      <c r="H31" s="223"/>
      <c r="I31" s="223"/>
      <c r="J31" s="223"/>
      <c r="K31" s="223"/>
      <c r="L31" s="223"/>
      <c r="M31" s="226"/>
      <c r="N31" s="521"/>
      <c r="O31" s="221"/>
    </row>
    <row r="32" spans="1:15" s="120" customFormat="1" ht="27.95" customHeight="1">
      <c r="A32" s="228" t="s">
        <v>180</v>
      </c>
      <c r="B32" s="225"/>
      <c r="C32" s="223"/>
      <c r="D32" s="226"/>
      <c r="E32" s="226"/>
      <c r="F32" s="520"/>
      <c r="G32" s="225"/>
      <c r="H32" s="223"/>
      <c r="I32" s="223"/>
      <c r="J32" s="223"/>
      <c r="K32" s="223"/>
      <c r="L32" s="223"/>
      <c r="M32" s="226"/>
      <c r="N32" s="521"/>
      <c r="O32" s="221"/>
    </row>
    <row r="33" spans="1:16" s="120" customFormat="1" ht="27.95" customHeight="1">
      <c r="A33" s="228" t="s">
        <v>181</v>
      </c>
      <c r="B33" s="225"/>
      <c r="C33" s="223"/>
      <c r="D33" s="226"/>
      <c r="E33" s="226"/>
      <c r="F33" s="520"/>
      <c r="G33" s="225"/>
      <c r="H33" s="223"/>
      <c r="I33" s="223"/>
      <c r="J33" s="223"/>
      <c r="K33" s="223"/>
      <c r="L33" s="223"/>
      <c r="M33" s="226"/>
      <c r="N33" s="521"/>
      <c r="O33" s="221"/>
    </row>
    <row r="34" spans="1:16" s="120" customFormat="1" ht="27.95" customHeight="1">
      <c r="A34" s="228" t="s">
        <v>182</v>
      </c>
      <c r="B34" s="225"/>
      <c r="C34" s="223"/>
      <c r="D34" s="226"/>
      <c r="E34" s="226"/>
      <c r="F34" s="520"/>
      <c r="G34" s="225"/>
      <c r="H34" s="223"/>
      <c r="I34" s="223"/>
      <c r="J34" s="223"/>
      <c r="K34" s="223"/>
      <c r="L34" s="223"/>
      <c r="M34" s="226"/>
      <c r="N34" s="521"/>
      <c r="O34" s="221"/>
    </row>
    <row r="35" spans="1:16" s="120" customFormat="1" ht="27.95" customHeight="1">
      <c r="A35" s="228" t="s">
        <v>191</v>
      </c>
      <c r="B35" s="225"/>
      <c r="C35" s="326"/>
      <c r="D35" s="326"/>
      <c r="E35" s="326"/>
      <c r="F35" s="520"/>
      <c r="G35" s="225"/>
      <c r="H35" s="223"/>
      <c r="I35" s="223"/>
      <c r="J35" s="223"/>
      <c r="K35" s="223"/>
      <c r="L35" s="223"/>
      <c r="M35" s="226"/>
      <c r="N35" s="521"/>
      <c r="O35" s="221"/>
    </row>
    <row r="36" spans="1:16" s="120" customFormat="1" ht="27.95" customHeight="1">
      <c r="A36" s="228"/>
      <c r="B36" s="225"/>
      <c r="C36" s="223"/>
      <c r="D36" s="226"/>
      <c r="E36" s="226"/>
      <c r="F36" s="224"/>
      <c r="G36" s="225"/>
      <c r="H36" s="223"/>
      <c r="I36" s="223"/>
      <c r="J36" s="223"/>
      <c r="K36" s="223"/>
      <c r="L36" s="223"/>
      <c r="M36" s="226"/>
      <c r="N36" s="227"/>
      <c r="O36" s="221"/>
    </row>
    <row r="37" spans="1:16" s="120" customFormat="1" ht="27.95" customHeight="1">
      <c r="A37" s="351" t="s">
        <v>83</v>
      </c>
      <c r="B37" s="225"/>
      <c r="C37" s="223"/>
      <c r="D37" s="226"/>
      <c r="E37" s="226"/>
      <c r="F37" s="520"/>
      <c r="G37" s="225"/>
      <c r="H37" s="223"/>
      <c r="I37" s="223"/>
      <c r="J37" s="223"/>
      <c r="K37" s="223"/>
      <c r="L37" s="223"/>
      <c r="M37" s="226"/>
      <c r="N37" s="521"/>
      <c r="O37" s="221"/>
    </row>
    <row r="38" spans="1:16" s="120" customFormat="1" ht="60" customHeight="1">
      <c r="A38" s="352"/>
      <c r="B38" s="570" t="s">
        <v>332</v>
      </c>
      <c r="C38" s="571"/>
      <c r="D38" s="571"/>
      <c r="E38" s="571"/>
      <c r="F38" s="572"/>
      <c r="G38" s="324"/>
      <c r="H38" s="543"/>
      <c r="I38" s="230"/>
      <c r="J38" s="230"/>
      <c r="K38" s="230"/>
      <c r="L38" s="230"/>
      <c r="M38" s="231"/>
      <c r="N38" s="241"/>
      <c r="O38" s="221"/>
    </row>
    <row r="39" spans="1:16" s="120" customFormat="1" ht="27.95" customHeight="1">
      <c r="A39" s="311" t="s">
        <v>77</v>
      </c>
      <c r="B39" s="225"/>
      <c r="C39" s="223"/>
      <c r="D39" s="226"/>
      <c r="E39" s="226"/>
      <c r="F39" s="520"/>
      <c r="G39" s="225"/>
      <c r="H39" s="223"/>
      <c r="I39" s="223"/>
      <c r="J39" s="223"/>
      <c r="K39" s="223"/>
      <c r="L39" s="223"/>
      <c r="M39" s="226"/>
      <c r="N39" s="521"/>
      <c r="O39" s="221"/>
    </row>
    <row r="40" spans="1:16" s="120" customFormat="1" ht="60" customHeight="1">
      <c r="A40" s="352"/>
      <c r="B40" s="573" t="s">
        <v>280</v>
      </c>
      <c r="C40" s="571"/>
      <c r="D40" s="571"/>
      <c r="E40" s="571"/>
      <c r="F40" s="574"/>
      <c r="G40" s="324"/>
      <c r="H40" s="230"/>
      <c r="I40" s="230"/>
      <c r="J40" s="230"/>
      <c r="K40" s="230"/>
      <c r="L40" s="230"/>
      <c r="M40" s="231"/>
      <c r="N40" s="232"/>
      <c r="O40" s="221"/>
    </row>
    <row r="41" spans="1:16" s="120" customFormat="1" ht="27.95" customHeight="1">
      <c r="A41" s="351" t="s">
        <v>155</v>
      </c>
      <c r="B41" s="517"/>
      <c r="C41" s="518"/>
      <c r="D41" s="518"/>
      <c r="E41" s="518"/>
      <c r="F41" s="520"/>
      <c r="G41" s="517"/>
      <c r="H41" s="518"/>
      <c r="I41" s="518"/>
      <c r="J41" s="518"/>
      <c r="K41" s="518"/>
      <c r="L41" s="518"/>
      <c r="M41" s="519"/>
      <c r="N41" s="521"/>
      <c r="O41" s="221"/>
    </row>
    <row r="42" spans="1:16" s="120" customFormat="1" ht="27.95" customHeight="1">
      <c r="A42" s="352"/>
      <c r="B42" s="225"/>
      <c r="C42" s="223"/>
      <c r="D42" s="226"/>
      <c r="E42" s="226"/>
      <c r="F42" s="224"/>
      <c r="G42" s="225"/>
      <c r="H42" s="223"/>
      <c r="I42" s="223"/>
      <c r="J42" s="223"/>
      <c r="K42" s="223"/>
      <c r="L42" s="223"/>
      <c r="M42" s="226"/>
      <c r="N42" s="233"/>
      <c r="O42" s="221"/>
    </row>
    <row r="43" spans="1:16" s="120" customFormat="1" ht="27.95" customHeight="1">
      <c r="A43" s="352" t="s">
        <v>98</v>
      </c>
      <c r="B43" s="517"/>
      <c r="C43" s="518"/>
      <c r="D43" s="518"/>
      <c r="E43" s="518"/>
      <c r="F43" s="520"/>
      <c r="G43" s="517"/>
      <c r="H43" s="518"/>
      <c r="I43" s="518"/>
      <c r="J43" s="518"/>
      <c r="K43" s="518"/>
      <c r="L43" s="518"/>
      <c r="M43" s="519"/>
      <c r="N43" s="521"/>
      <c r="O43" s="221"/>
    </row>
    <row r="44" spans="1:16" s="120" customFormat="1" ht="27.95" customHeight="1">
      <c r="A44" s="352"/>
      <c r="B44" s="225"/>
      <c r="C44" s="223"/>
      <c r="D44" s="226"/>
      <c r="E44" s="226"/>
      <c r="F44" s="224"/>
      <c r="G44" s="225"/>
      <c r="H44" s="223"/>
      <c r="I44" s="223"/>
      <c r="J44" s="223"/>
      <c r="K44" s="223"/>
      <c r="L44" s="223"/>
      <c r="M44" s="226"/>
      <c r="N44" s="233"/>
      <c r="O44" s="221"/>
    </row>
    <row r="45" spans="1:16" s="120" customFormat="1" ht="27.95" customHeight="1" thickBot="1">
      <c r="A45" s="266" t="s">
        <v>48</v>
      </c>
      <c r="B45" s="523"/>
      <c r="C45" s="524"/>
      <c r="D45" s="524"/>
      <c r="E45" s="524"/>
      <c r="F45" s="525"/>
      <c r="G45" s="523"/>
      <c r="H45" s="524"/>
      <c r="I45" s="524"/>
      <c r="J45" s="524"/>
      <c r="K45" s="524"/>
      <c r="L45" s="524"/>
      <c r="M45" s="526"/>
      <c r="N45" s="527"/>
      <c r="O45" s="240"/>
    </row>
    <row r="46" spans="1:16" s="120" customFormat="1" ht="39.950000000000003" customHeight="1">
      <c r="A46" s="200"/>
      <c r="B46" s="308"/>
      <c r="C46" s="308"/>
      <c r="D46" s="308"/>
      <c r="E46" s="308"/>
      <c r="F46" s="308"/>
      <c r="G46" s="308"/>
      <c r="H46" s="308"/>
      <c r="I46" s="308"/>
      <c r="J46" s="308"/>
      <c r="K46" s="308"/>
      <c r="L46" s="308"/>
      <c r="M46" s="308"/>
      <c r="N46" s="308"/>
      <c r="O46" s="200"/>
    </row>
    <row r="47" spans="1:16" ht="27.95" customHeight="1" thickBot="1">
      <c r="A47" s="513" t="s">
        <v>246</v>
      </c>
      <c r="B47" s="516"/>
      <c r="C47" s="516"/>
      <c r="D47" s="516"/>
      <c r="E47" s="516"/>
      <c r="F47" s="516"/>
      <c r="G47" s="516"/>
      <c r="H47" s="516"/>
      <c r="I47" s="516"/>
      <c r="J47" s="516"/>
      <c r="K47" s="516"/>
      <c r="L47" s="516"/>
      <c r="M47" s="516"/>
      <c r="N47" s="516"/>
      <c r="O47" s="516"/>
      <c r="P47" s="319"/>
    </row>
    <row r="48" spans="1:16" ht="48" customHeight="1">
      <c r="A48" s="361" t="s">
        <v>295</v>
      </c>
      <c r="B48" s="362"/>
      <c r="C48" s="363"/>
      <c r="D48" s="363"/>
      <c r="E48" s="363"/>
      <c r="F48" s="528"/>
      <c r="G48" s="362"/>
      <c r="H48" s="363"/>
      <c r="I48" s="363"/>
      <c r="J48" s="363"/>
      <c r="K48" s="363"/>
      <c r="L48" s="363"/>
      <c r="M48" s="363"/>
      <c r="N48" s="529"/>
      <c r="O48" s="366"/>
    </row>
    <row r="49" spans="1:16" ht="27.95" customHeight="1">
      <c r="A49" s="356" t="s">
        <v>242</v>
      </c>
      <c r="B49" s="530"/>
      <c r="C49" s="531"/>
      <c r="D49" s="531"/>
      <c r="E49" s="531"/>
      <c r="F49" s="532"/>
      <c r="G49" s="530"/>
      <c r="H49" s="531"/>
      <c r="I49" s="531"/>
      <c r="J49" s="531"/>
      <c r="K49" s="531"/>
      <c r="L49" s="531"/>
      <c r="M49" s="531"/>
      <c r="N49" s="531"/>
      <c r="O49" s="322"/>
      <c r="P49" s="317"/>
    </row>
    <row r="50" spans="1:16" ht="27.95" customHeight="1" thickBot="1">
      <c r="A50" s="357" t="s">
        <v>241</v>
      </c>
      <c r="B50" s="533"/>
      <c r="C50" s="534"/>
      <c r="D50" s="534"/>
      <c r="E50" s="534"/>
      <c r="F50" s="535"/>
      <c r="G50" s="533"/>
      <c r="H50" s="534"/>
      <c r="I50" s="534"/>
      <c r="J50" s="534"/>
      <c r="K50" s="534"/>
      <c r="L50" s="534"/>
      <c r="M50" s="534"/>
      <c r="N50" s="534"/>
      <c r="O50" s="321"/>
      <c r="P50" s="317"/>
    </row>
    <row r="51" spans="1:16" s="120" customFormat="1" ht="45" customHeight="1">
      <c r="A51" s="121"/>
      <c r="B51" s="138"/>
      <c r="C51" s="138"/>
      <c r="D51" s="138"/>
      <c r="E51" s="138"/>
      <c r="F51" s="139"/>
      <c r="G51" s="138"/>
      <c r="H51" s="138"/>
      <c r="I51" s="138"/>
      <c r="J51" s="138"/>
      <c r="K51" s="138"/>
      <c r="L51" s="138"/>
      <c r="M51" s="138"/>
      <c r="N51" s="138"/>
      <c r="O51" s="122"/>
    </row>
    <row r="52" spans="1:16" s="120" customFormat="1" ht="27.95" customHeight="1" thickBot="1">
      <c r="A52" s="513" t="s">
        <v>247</v>
      </c>
      <c r="B52" s="515"/>
      <c r="C52" s="515"/>
      <c r="D52" s="515"/>
      <c r="E52" s="515"/>
      <c r="F52" s="515"/>
      <c r="G52" s="515"/>
      <c r="H52" s="515"/>
      <c r="I52" s="515"/>
      <c r="J52" s="515"/>
      <c r="K52" s="515"/>
      <c r="L52" s="515"/>
      <c r="M52" s="515"/>
      <c r="N52" s="515"/>
      <c r="O52" s="515"/>
    </row>
    <row r="53" spans="1:16" s="120" customFormat="1" ht="34.9" customHeight="1">
      <c r="A53" s="728" t="s">
        <v>108</v>
      </c>
      <c r="B53" s="730" t="s">
        <v>109</v>
      </c>
      <c r="C53" s="731"/>
      <c r="D53" s="732"/>
      <c r="E53" s="732"/>
      <c r="F53" s="733"/>
      <c r="G53" s="723" t="s">
        <v>110</v>
      </c>
      <c r="H53" s="724"/>
      <c r="I53" s="724"/>
      <c r="J53" s="724"/>
      <c r="K53" s="724"/>
      <c r="L53" s="724"/>
      <c r="M53" s="725"/>
      <c r="N53" s="713" t="s">
        <v>153</v>
      </c>
      <c r="O53" s="715" t="s">
        <v>154</v>
      </c>
    </row>
    <row r="54" spans="1:16" s="120" customFormat="1" ht="65.25" customHeight="1">
      <c r="A54" s="729"/>
      <c r="B54" s="536" t="str">
        <f t="shared" ref="B54:M54" si="0">IF(B12="","",B12)</f>
        <v>㈱○○</v>
      </c>
      <c r="C54" s="537" t="str">
        <f t="shared" si="0"/>
        <v>××××</v>
      </c>
      <c r="D54" s="537" t="str">
        <f t="shared" si="0"/>
        <v>○○大学</v>
      </c>
      <c r="E54" s="537" t="str">
        <f t="shared" si="0"/>
        <v>××㈱</v>
      </c>
      <c r="F54" s="538" t="s">
        <v>244</v>
      </c>
      <c r="G54" s="539" t="str">
        <f t="shared" si="0"/>
        <v>○○㈱</v>
      </c>
      <c r="H54" s="540" t="str">
        <f t="shared" si="0"/>
        <v>××大学</v>
      </c>
      <c r="I54" s="540" t="str">
        <f t="shared" si="0"/>
        <v>△△大学</v>
      </c>
      <c r="J54" s="537" t="str">
        <f t="shared" si="0"/>
        <v/>
      </c>
      <c r="K54" s="540" t="str">
        <f t="shared" si="0"/>
        <v/>
      </c>
      <c r="L54" s="540" t="str">
        <f t="shared" si="0"/>
        <v/>
      </c>
      <c r="M54" s="540" t="str">
        <f t="shared" si="0"/>
        <v/>
      </c>
      <c r="N54" s="714"/>
      <c r="O54" s="716"/>
    </row>
    <row r="55" spans="1:16" s="120" customFormat="1" ht="27.95" customHeight="1">
      <c r="A55" s="262" t="s">
        <v>76</v>
      </c>
      <c r="B55" s="541"/>
      <c r="C55" s="518"/>
      <c r="D55" s="519"/>
      <c r="E55" s="519"/>
      <c r="F55" s="520"/>
      <c r="G55" s="541"/>
      <c r="H55" s="518"/>
      <c r="I55" s="518"/>
      <c r="J55" s="518"/>
      <c r="K55" s="518"/>
      <c r="L55" s="518"/>
      <c r="M55" s="518"/>
      <c r="N55" s="521"/>
      <c r="O55" s="221"/>
      <c r="P55" s="119"/>
    </row>
    <row r="56" spans="1:16" s="120" customFormat="1" ht="27.95" customHeight="1">
      <c r="A56" s="228" t="s">
        <v>96</v>
      </c>
      <c r="B56" s="222"/>
      <c r="C56" s="223"/>
      <c r="D56" s="226"/>
      <c r="E56" s="226"/>
      <c r="F56" s="520"/>
      <c r="G56" s="222"/>
      <c r="H56" s="223"/>
      <c r="I56" s="223"/>
      <c r="J56" s="223"/>
      <c r="K56" s="223"/>
      <c r="L56" s="223"/>
      <c r="M56" s="223"/>
      <c r="N56" s="521"/>
      <c r="O56" s="221"/>
    </row>
    <row r="57" spans="1:16" s="120" customFormat="1" ht="27.95" customHeight="1">
      <c r="A57" s="228" t="s">
        <v>97</v>
      </c>
      <c r="B57" s="222"/>
      <c r="C57" s="223"/>
      <c r="D57" s="226"/>
      <c r="E57" s="226"/>
      <c r="F57" s="520"/>
      <c r="G57" s="222"/>
      <c r="H57" s="223"/>
      <c r="I57" s="223"/>
      <c r="J57" s="223"/>
      <c r="K57" s="223"/>
      <c r="L57" s="223"/>
      <c r="M57" s="223"/>
      <c r="N57" s="521"/>
      <c r="O57" s="221"/>
    </row>
    <row r="58" spans="1:16" s="120" customFormat="1" ht="27.95" customHeight="1">
      <c r="A58" s="228" t="s">
        <v>140</v>
      </c>
      <c r="B58" s="222"/>
      <c r="C58" s="223"/>
      <c r="D58" s="226"/>
      <c r="E58" s="226"/>
      <c r="F58" s="520"/>
      <c r="G58" s="222"/>
      <c r="H58" s="223"/>
      <c r="I58" s="223"/>
      <c r="J58" s="223"/>
      <c r="K58" s="223"/>
      <c r="L58" s="223"/>
      <c r="M58" s="223"/>
      <c r="N58" s="521"/>
      <c r="O58" s="221"/>
    </row>
    <row r="59" spans="1:16" s="120" customFormat="1" ht="27.95" customHeight="1">
      <c r="A59" s="228" t="s">
        <v>84</v>
      </c>
      <c r="B59" s="222"/>
      <c r="C59" s="223"/>
      <c r="D59" s="226"/>
      <c r="E59" s="226"/>
      <c r="F59" s="520"/>
      <c r="G59" s="222"/>
      <c r="H59" s="223"/>
      <c r="I59" s="223"/>
      <c r="J59" s="223"/>
      <c r="K59" s="223"/>
      <c r="L59" s="223"/>
      <c r="M59" s="223"/>
      <c r="N59" s="521"/>
      <c r="O59" s="221"/>
    </row>
    <row r="60" spans="1:16" s="120" customFormat="1" ht="27.95" customHeight="1">
      <c r="A60" s="228"/>
      <c r="B60" s="222"/>
      <c r="C60" s="223"/>
      <c r="D60" s="226"/>
      <c r="E60" s="226"/>
      <c r="F60" s="224"/>
      <c r="G60" s="222"/>
      <c r="H60" s="223"/>
      <c r="I60" s="223"/>
      <c r="J60" s="223"/>
      <c r="K60" s="223"/>
      <c r="L60" s="223"/>
      <c r="M60" s="223"/>
      <c r="N60" s="227"/>
      <c r="O60" s="221"/>
    </row>
    <row r="61" spans="1:16" s="120" customFormat="1" ht="27.95" customHeight="1">
      <c r="A61" s="351" t="s">
        <v>83</v>
      </c>
      <c r="B61" s="222"/>
      <c r="C61" s="223"/>
      <c r="D61" s="226"/>
      <c r="E61" s="226"/>
      <c r="F61" s="520"/>
      <c r="G61" s="222"/>
      <c r="H61" s="223"/>
      <c r="I61" s="223"/>
      <c r="J61" s="223"/>
      <c r="K61" s="223"/>
      <c r="L61" s="223"/>
      <c r="M61" s="223"/>
      <c r="N61" s="521"/>
      <c r="O61" s="221"/>
    </row>
    <row r="62" spans="1:16" s="120" customFormat="1" ht="60" customHeight="1">
      <c r="A62" s="352"/>
      <c r="B62" s="229"/>
      <c r="C62" s="230"/>
      <c r="D62" s="230"/>
      <c r="E62" s="230"/>
      <c r="F62" s="323"/>
      <c r="G62" s="229"/>
      <c r="H62" s="230"/>
      <c r="I62" s="230"/>
      <c r="J62" s="230"/>
      <c r="K62" s="230"/>
      <c r="L62" s="230"/>
      <c r="M62" s="230"/>
      <c r="N62" s="327"/>
      <c r="O62" s="221"/>
    </row>
    <row r="63" spans="1:16" s="120" customFormat="1" ht="27.95" customHeight="1">
      <c r="A63" s="311" t="s">
        <v>77</v>
      </c>
      <c r="B63" s="222"/>
      <c r="C63" s="223"/>
      <c r="D63" s="226"/>
      <c r="E63" s="226"/>
      <c r="F63" s="520"/>
      <c r="G63" s="222"/>
      <c r="H63" s="223"/>
      <c r="I63" s="223"/>
      <c r="J63" s="223"/>
      <c r="K63" s="223"/>
      <c r="L63" s="223"/>
      <c r="M63" s="223"/>
      <c r="N63" s="521"/>
      <c r="O63" s="221"/>
    </row>
    <row r="64" spans="1:16" s="120" customFormat="1" ht="60" customHeight="1">
      <c r="A64" s="352"/>
      <c r="B64" s="215"/>
      <c r="C64" s="216"/>
      <c r="D64" s="216"/>
      <c r="E64" s="216"/>
      <c r="F64" s="217"/>
      <c r="G64" s="215"/>
      <c r="H64" s="216"/>
      <c r="I64" s="216"/>
      <c r="J64" s="216"/>
      <c r="K64" s="216"/>
      <c r="L64" s="216"/>
      <c r="M64" s="216"/>
      <c r="N64" s="241"/>
      <c r="O64" s="221"/>
    </row>
    <row r="65" spans="1:15" s="120" customFormat="1" ht="27.95" customHeight="1" thickBot="1">
      <c r="A65" s="266" t="s">
        <v>156</v>
      </c>
      <c r="B65" s="542"/>
      <c r="C65" s="524"/>
      <c r="D65" s="524"/>
      <c r="E65" s="524"/>
      <c r="F65" s="525"/>
      <c r="G65" s="542"/>
      <c r="H65" s="524"/>
      <c r="I65" s="524"/>
      <c r="J65" s="524"/>
      <c r="K65" s="524"/>
      <c r="L65" s="524"/>
      <c r="M65" s="524"/>
      <c r="N65" s="527"/>
      <c r="O65" s="240"/>
    </row>
  </sheetData>
  <sheetProtection sheet="1" objects="1" scenarios="1"/>
  <mergeCells count="15">
    <mergeCell ref="N11:N12"/>
    <mergeCell ref="O11:O12"/>
    <mergeCell ref="A53:A54"/>
    <mergeCell ref="B53:F53"/>
    <mergeCell ref="G53:M53"/>
    <mergeCell ref="N53:N54"/>
    <mergeCell ref="O53:O54"/>
    <mergeCell ref="A11:A12"/>
    <mergeCell ref="B11:F11"/>
    <mergeCell ref="G11:M11"/>
    <mergeCell ref="B6:F6"/>
    <mergeCell ref="B7:F7"/>
    <mergeCell ref="B8:C8"/>
    <mergeCell ref="E8:F8"/>
    <mergeCell ref="G8:H8"/>
  </mergeCells>
  <phoneticPr fontId="4"/>
  <dataValidations count="2">
    <dataValidation type="list" allowBlank="1" showInputMessage="1" showErrorMessage="1" sqref="B4" xr:uid="{F9F2C527-8303-4386-9DB5-AD4C863CD1DF}">
      <formula1>"有,無"</formula1>
    </dataValidation>
    <dataValidation imeMode="on" allowBlank="1" showInputMessage="1" showErrorMessage="1" sqref="B12:M12" xr:uid="{B5224FDD-2694-4C12-89A3-DCA11BF845D2}"/>
  </dataValidations>
  <pageMargins left="0.70866141732283472" right="0.70866141732283472" top="0.55118110236220474" bottom="0.15748031496062992" header="0.31496062992125984" footer="0.31496062992125984"/>
  <pageSetup paperSize="8" scale="54" fitToWidth="2" fitToHeight="0" pageOrder="overThenDown" orientation="landscape" r:id="rId1"/>
  <headerFooter>
    <oddFooter>&amp;L&amp;F&amp;R&amp;P / &amp;N</oddFooter>
  </headerFooter>
  <rowBreaks count="1" manualBreakCount="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提出書類について </vt:lpstr>
      <vt:lpstr>経理様式2-3</vt:lpstr>
      <vt:lpstr>別添1 委託費集計表</vt:lpstr>
      <vt:lpstr>別添2 自己資金集計表</vt:lpstr>
      <vt:lpstr>別添3 研究項目別の分担</vt:lpstr>
      <vt:lpstr>経理様式2 構成員委託費</vt:lpstr>
      <vt:lpstr>経理様式2 構成員自己資金</vt:lpstr>
      <vt:lpstr>経理様式2-3 記載例</vt:lpstr>
      <vt:lpstr>添付 委託費集計表(記載例)</vt:lpstr>
      <vt:lpstr>添付 自己資金集計表(記載例)</vt:lpstr>
      <vt:lpstr>'経理様式2 構成員委託費'!Print_Area</vt:lpstr>
      <vt:lpstr>'経理様式2 構成員自己資金'!Print_Area</vt:lpstr>
      <vt:lpstr>'経理様式2-3'!Print_Area</vt:lpstr>
      <vt:lpstr>'経理様式2-3 記載例'!Print_Area</vt:lpstr>
      <vt:lpstr>'提出書類について '!Print_Area</vt:lpstr>
      <vt:lpstr>'添付 委託費集計表(記載例)'!Print_Area</vt:lpstr>
      <vt:lpstr>'添付 自己資金集計表(記載例)'!Print_Area</vt:lpstr>
      <vt:lpstr>'別添1 委託費集計表'!Print_Area</vt:lpstr>
      <vt:lpstr>'別添2 自己資金集計表'!Print_Area</vt:lpstr>
      <vt:lpstr>'別添3 研究項目別の分担'!Print_Area</vt:lpstr>
      <vt:lpstr>'添付 委託費集計表(記載例)'!Print_Titles</vt:lpstr>
      <vt:lpstr>'添付 自己資金集計表(記載例)'!Print_Titles</vt:lpstr>
      <vt:lpstr>'別添1 委託費集計表'!Print_Titles</vt:lpstr>
      <vt:lpstr>'別添2 自己資金集計表'!Print_Titles</vt:lpstr>
      <vt:lpstr>'別添3 研究項目別の分担'!Print_Titles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2020-06-15T06:47:50Z</dcterms:created>
  <dcterms:modified xsi:type="dcterms:W3CDTF">2021-11-11T23:34:40Z</dcterms:modified>
  <cp:contentStatus/>
</cp:coreProperties>
</file>