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C15F0268-1670-41BB-B4E8-58D7616A8C5F}" xr6:coauthVersionLast="47" xr6:coauthVersionMax="47" xr10:uidLastSave="{00000000-0000-0000-0000-000000000000}"/>
  <bookViews>
    <workbookView xWindow="-120" yWindow="-120" windowWidth="29040" windowHeight="15720" tabRatio="802" xr2:uid="{13A9FAB9-2B0F-43B2-9CC4-133ABD9845AA}"/>
  </bookViews>
  <sheets>
    <sheet name="実績報告書①" sheetId="10" r:id="rId1"/>
    <sheet name="実績報告書 ②収支（委託費）" sheetId="37" r:id="rId2"/>
    <sheet name="実績報告書③収支（自己資金）" sheetId="38" r:id="rId3"/>
    <sheet name="実績報告書④物品" sheetId="39" r:id="rId4"/>
    <sheet name="実績報告書 ⑤試作品" sheetId="40" r:id="rId5"/>
    <sheet name="別添1 委託費集計表" sheetId="7" r:id="rId6"/>
    <sheet name="別添2 自己資金集計表" sheetId="33" r:id="rId7"/>
    <sheet name="別添3 研究項目別の分担" sheetId="41" r:id="rId8"/>
    <sheet name="②-1 MF対象構成員委託費" sheetId="42" r:id="rId9"/>
    <sheet name="③-1 MF対象構成員自己資金" sheetId="43" r:id="rId10"/>
  </sheets>
  <definedNames>
    <definedName name="_xlnm.Print_Area" localSheetId="8">'②-1 MF対象構成員委託費'!$B$1:$AN$40</definedName>
    <definedName name="_xlnm.Print_Area" localSheetId="9">'③-1 MF対象構成員自己資金'!$B$1:$AD$50</definedName>
    <definedName name="_xlnm.Print_Area" localSheetId="1">'実績報告書 ②収支（委託費）'!$A$1:$I$40</definedName>
    <definedName name="_xlnm.Print_Area" localSheetId="4">'実績報告書 ⑤試作品'!$A$1:$I$44</definedName>
    <definedName name="_xlnm.Print_Area" localSheetId="0">実績報告書①!$A$1:$M$47</definedName>
    <definedName name="_xlnm.Print_Area" localSheetId="2">'実績報告書③収支（自己資金）'!$A$1:$G$49</definedName>
    <definedName name="_xlnm.Print_Area" localSheetId="3">実績報告書④物品!$A$1:$K$49</definedName>
    <definedName name="_xlnm.Print_Area" localSheetId="5">'別添1 委託費集計表'!$A$1:$S$92</definedName>
    <definedName name="_xlnm.Print_Area" localSheetId="6">'別添2 自己資金集計表'!$A$1:$H$53</definedName>
    <definedName name="_xlnm.Print_Area" localSheetId="7">'別添3 研究項目別の分担'!$A$1:$G$35</definedName>
    <definedName name="_xlnm.Print_Titles" localSheetId="5">'別添1 委託費集計表'!$1:$10</definedName>
    <definedName name="_xlnm.Print_Titles" localSheetId="7">'別添3 研究項目別の分担'!$2:$7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38" l="1"/>
  <c r="P47" i="7"/>
  <c r="H47" i="7"/>
  <c r="I47" i="7"/>
  <c r="J47" i="7"/>
  <c r="K47" i="7"/>
  <c r="L47" i="7"/>
  <c r="M47" i="7"/>
  <c r="N47" i="7"/>
  <c r="O47" i="7"/>
  <c r="G47" i="7"/>
  <c r="E47" i="7"/>
  <c r="C47" i="7"/>
  <c r="D47" i="7"/>
  <c r="B47" i="7"/>
  <c r="Q39" i="7" l="1"/>
  <c r="F39" i="7"/>
  <c r="I35" i="7"/>
  <c r="J35" i="7"/>
  <c r="K35" i="7"/>
  <c r="L35" i="7"/>
  <c r="M35" i="7"/>
  <c r="N35" i="7"/>
  <c r="O35" i="7"/>
  <c r="P35" i="7"/>
  <c r="H35" i="7"/>
  <c r="G35" i="7"/>
  <c r="D35" i="7"/>
  <c r="E35" i="7"/>
  <c r="C35" i="7"/>
  <c r="B35" i="7"/>
  <c r="B63" i="7"/>
  <c r="F50" i="7"/>
  <c r="Q50" i="7" s="1"/>
  <c r="G11" i="37"/>
  <c r="P51" i="7"/>
  <c r="O51" i="7"/>
  <c r="N51" i="7"/>
  <c r="M51" i="7"/>
  <c r="D51" i="7"/>
  <c r="E51" i="7"/>
  <c r="K45" i="7"/>
  <c r="L45" i="7"/>
  <c r="M45" i="7"/>
  <c r="N45" i="7"/>
  <c r="O45" i="7"/>
  <c r="P45" i="7"/>
  <c r="C45" i="7"/>
  <c r="D45" i="7"/>
  <c r="E45" i="7"/>
  <c r="A65" i="7"/>
  <c r="B65" i="7" s="1"/>
  <c r="U65" i="7"/>
  <c r="P65" i="7" l="1"/>
  <c r="H65" i="7"/>
  <c r="O65" i="7"/>
  <c r="N65" i="7"/>
  <c r="E65" i="7"/>
  <c r="G65" i="7"/>
  <c r="M65" i="7"/>
  <c r="D65" i="7"/>
  <c r="J65" i="7"/>
  <c r="I65" i="7"/>
  <c r="L65" i="7"/>
  <c r="C65" i="7"/>
  <c r="K65" i="7"/>
  <c r="X3" i="42" l="1"/>
  <c r="N3" i="42"/>
  <c r="G2" i="41"/>
  <c r="Q9" i="37"/>
  <c r="G9" i="37"/>
  <c r="AC3" i="43" l="1"/>
  <c r="V3" i="43"/>
  <c r="O3" i="43"/>
  <c r="G3" i="43"/>
  <c r="AM3" i="42"/>
  <c r="AC3" i="42"/>
  <c r="S3" i="42"/>
  <c r="I3" i="42"/>
  <c r="G3" i="33"/>
  <c r="R3" i="7"/>
  <c r="H2" i="40"/>
  <c r="J2" i="39"/>
  <c r="F2" i="38"/>
  <c r="G3" i="37"/>
  <c r="G10" i="37"/>
  <c r="B3" i="41"/>
  <c r="F41" i="39"/>
  <c r="F21" i="39"/>
  <c r="O40" i="33"/>
  <c r="F40" i="33"/>
  <c r="F42" i="7"/>
  <c r="Q42" i="7" s="1"/>
  <c r="H9" i="37" l="1"/>
  <c r="AB38" i="43"/>
  <c r="AA30" i="43"/>
  <c r="AA29" i="43"/>
  <c r="Z30" i="43"/>
  <c r="Z29" i="43"/>
  <c r="Z26" i="43"/>
  <c r="Z24" i="43"/>
  <c r="Z22" i="43"/>
  <c r="Z20" i="43"/>
  <c r="Z3" i="43"/>
  <c r="Z28" i="43"/>
  <c r="AC2" i="43"/>
  <c r="U38" i="43"/>
  <c r="N38" i="43"/>
  <c r="T30" i="43"/>
  <c r="T28" i="43" s="1"/>
  <c r="T29" i="43"/>
  <c r="S30" i="43"/>
  <c r="S28" i="43" s="1"/>
  <c r="S29" i="43"/>
  <c r="S26" i="43"/>
  <c r="S24" i="43"/>
  <c r="S22" i="43"/>
  <c r="S20" i="43"/>
  <c r="S3" i="43"/>
  <c r="V2" i="43"/>
  <c r="O2" i="43"/>
  <c r="G2" i="43"/>
  <c r="M30" i="43"/>
  <c r="M29" i="43"/>
  <c r="L30" i="43"/>
  <c r="L29" i="43"/>
  <c r="L26" i="43"/>
  <c r="L24" i="43"/>
  <c r="L22" i="43"/>
  <c r="L20" i="43"/>
  <c r="L3" i="43"/>
  <c r="D26" i="43"/>
  <c r="F38" i="43"/>
  <c r="D30" i="43"/>
  <c r="D29" i="43"/>
  <c r="D24" i="43"/>
  <c r="D22" i="43"/>
  <c r="D20" i="43"/>
  <c r="E30" i="43"/>
  <c r="E29" i="43"/>
  <c r="B31" i="33"/>
  <c r="D3" i="43"/>
  <c r="D3" i="42"/>
  <c r="AM27" i="42"/>
  <c r="AJ30" i="42"/>
  <c r="AI30" i="42"/>
  <c r="AH30" i="42"/>
  <c r="AH27" i="42"/>
  <c r="AH25" i="42"/>
  <c r="AH23" i="42"/>
  <c r="AH21" i="42"/>
  <c r="AM9" i="42"/>
  <c r="AM8" i="42"/>
  <c r="AH3" i="42"/>
  <c r="AK2" i="42"/>
  <c r="AC27" i="42"/>
  <c r="Z30" i="42"/>
  <c r="Y30" i="42"/>
  <c r="X30" i="42"/>
  <c r="X27" i="42"/>
  <c r="X25" i="42"/>
  <c r="X23" i="42"/>
  <c r="X21" i="42"/>
  <c r="AC9" i="42"/>
  <c r="AC8" i="42"/>
  <c r="AA2" i="42"/>
  <c r="S27" i="42"/>
  <c r="P30" i="42"/>
  <c r="O30" i="42"/>
  <c r="N30" i="42"/>
  <c r="N27" i="42"/>
  <c r="N25" i="42"/>
  <c r="N23" i="42"/>
  <c r="N21" i="42"/>
  <c r="S9" i="42"/>
  <c r="S8" i="42"/>
  <c r="Q2" i="42"/>
  <c r="I27" i="42"/>
  <c r="F30" i="42"/>
  <c r="E30" i="42"/>
  <c r="D30" i="42"/>
  <c r="D27" i="42"/>
  <c r="D25" i="42"/>
  <c r="D23" i="42"/>
  <c r="D21" i="42"/>
  <c r="I9" i="42"/>
  <c r="I8" i="42"/>
  <c r="G2" i="42"/>
  <c r="B7" i="7"/>
  <c r="U91" i="7"/>
  <c r="AJ70" i="7"/>
  <c r="AI70" i="7"/>
  <c r="AH70" i="7"/>
  <c r="AG70" i="7"/>
  <c r="AF70" i="7"/>
  <c r="AE70" i="7"/>
  <c r="AD70" i="7"/>
  <c r="AC70" i="7"/>
  <c r="AB70" i="7"/>
  <c r="AA70" i="7"/>
  <c r="Y70" i="7"/>
  <c r="X70" i="7"/>
  <c r="W70" i="7"/>
  <c r="V70" i="7"/>
  <c r="U64" i="7"/>
  <c r="AJ56" i="7"/>
  <c r="AI56" i="7"/>
  <c r="AH56" i="7"/>
  <c r="AG56" i="7"/>
  <c r="AF56" i="7"/>
  <c r="AE56" i="7"/>
  <c r="AD56" i="7"/>
  <c r="AC56" i="7"/>
  <c r="AB56" i="7"/>
  <c r="AA56" i="7"/>
  <c r="Y56" i="7"/>
  <c r="X56" i="7"/>
  <c r="W56" i="7"/>
  <c r="V56" i="7"/>
  <c r="U37" i="7"/>
  <c r="U36" i="7"/>
  <c r="G1" i="41"/>
  <c r="L44" i="33"/>
  <c r="K44" i="33"/>
  <c r="N44" i="33"/>
  <c r="M44" i="33"/>
  <c r="Z18" i="43" l="1"/>
  <c r="AB29" i="43"/>
  <c r="N30" i="43"/>
  <c r="S18" i="43"/>
  <c r="S33" i="43" s="1"/>
  <c r="L18" i="43"/>
  <c r="AA28" i="43"/>
  <c r="Q30" i="42"/>
  <c r="AB30" i="43"/>
  <c r="Z33" i="43"/>
  <c r="D28" i="43"/>
  <c r="AB28" i="43"/>
  <c r="L28" i="43"/>
  <c r="L33" i="43" s="1"/>
  <c r="U29" i="43"/>
  <c r="U30" i="43"/>
  <c r="U28" i="43"/>
  <c r="N29" i="43"/>
  <c r="D18" i="43"/>
  <c r="M28" i="43"/>
  <c r="E28" i="43"/>
  <c r="F29" i="43"/>
  <c r="F30" i="43"/>
  <c r="AK30" i="42"/>
  <c r="AH19" i="42"/>
  <c r="N19" i="42"/>
  <c r="AA30" i="42"/>
  <c r="X19" i="42"/>
  <c r="D19" i="42"/>
  <c r="G30" i="42"/>
  <c r="N37" i="40"/>
  <c r="N19" i="40"/>
  <c r="H1" i="40"/>
  <c r="R39" i="39"/>
  <c r="R21" i="39"/>
  <c r="J1" i="39"/>
  <c r="F1" i="38"/>
  <c r="N28" i="43" l="1"/>
  <c r="F28" i="43"/>
  <c r="D33" i="43"/>
  <c r="H8" i="37"/>
  <c r="F2" i="37"/>
  <c r="B5" i="33" l="1"/>
  <c r="B6" i="33"/>
  <c r="B8" i="7"/>
  <c r="F76" i="7"/>
  <c r="Q76" i="7" s="1"/>
  <c r="F73" i="7"/>
  <c r="Q73" i="7" s="1"/>
  <c r="F64" i="7"/>
  <c r="O70" i="7"/>
  <c r="I70" i="7"/>
  <c r="J70" i="7"/>
  <c r="K70" i="7"/>
  <c r="L70" i="7"/>
  <c r="M70" i="7"/>
  <c r="N70" i="7"/>
  <c r="P70" i="7"/>
  <c r="H70" i="7"/>
  <c r="G70" i="7"/>
  <c r="C70" i="7"/>
  <c r="D70" i="7"/>
  <c r="E70" i="7"/>
  <c r="B70" i="7"/>
  <c r="B56" i="7"/>
  <c r="F33" i="7"/>
  <c r="F36" i="7"/>
  <c r="Q36" i="7" s="1"/>
  <c r="A37" i="7"/>
  <c r="C37" i="7" s="1"/>
  <c r="F91" i="7"/>
  <c r="Q91" i="7" s="1"/>
  <c r="F90" i="7"/>
  <c r="Q90" i="7" s="1"/>
  <c r="D30" i="37" s="1"/>
  <c r="F84" i="7"/>
  <c r="Q84" i="7" s="1"/>
  <c r="F85" i="7"/>
  <c r="Q85" i="7" s="1"/>
  <c r="F86" i="7"/>
  <c r="Q86" i="7" s="1"/>
  <c r="F87" i="7"/>
  <c r="Q87" i="7" s="1"/>
  <c r="F88" i="7"/>
  <c r="Q88" i="7" s="1"/>
  <c r="F89" i="7"/>
  <c r="Q89" i="7" s="1"/>
  <c r="F83" i="7"/>
  <c r="Q83" i="7" s="1"/>
  <c r="F80" i="7"/>
  <c r="Q80" i="7" s="1"/>
  <c r="F81" i="7"/>
  <c r="Q81" i="7" s="1"/>
  <c r="F79" i="7"/>
  <c r="Q79" i="7" s="1"/>
  <c r="F77" i="7"/>
  <c r="Q77" i="7" s="1"/>
  <c r="F74" i="7"/>
  <c r="Q74" i="7" s="1"/>
  <c r="F60" i="7"/>
  <c r="F59" i="7"/>
  <c r="Q59" i="7" s="1"/>
  <c r="F58" i="7"/>
  <c r="Q58" i="7" s="1"/>
  <c r="Q33" i="7" l="1"/>
  <c r="K37" i="7"/>
  <c r="D37" i="7"/>
  <c r="J37" i="7"/>
  <c r="O37" i="7"/>
  <c r="I37" i="7"/>
  <c r="N37" i="7"/>
  <c r="H37" i="7"/>
  <c r="M37" i="7"/>
  <c r="B37" i="7"/>
  <c r="L37" i="7"/>
  <c r="E37" i="7"/>
  <c r="E30" i="37" l="1"/>
  <c r="A91" i="7"/>
  <c r="A64" i="7"/>
  <c r="P82" i="7" l="1"/>
  <c r="O82" i="7"/>
  <c r="N82" i="7"/>
  <c r="M82" i="7"/>
  <c r="L82" i="7"/>
  <c r="K82" i="7"/>
  <c r="J82" i="7"/>
  <c r="I82" i="7"/>
  <c r="H82" i="7"/>
  <c r="G82" i="7"/>
  <c r="E82" i="7"/>
  <c r="AI27" i="42" s="1"/>
  <c r="D82" i="7"/>
  <c r="Y27" i="42" s="1"/>
  <c r="C82" i="7"/>
  <c r="O27" i="42" s="1"/>
  <c r="B82" i="7"/>
  <c r="E27" i="42" s="1"/>
  <c r="P78" i="7"/>
  <c r="O78" i="7"/>
  <c r="N78" i="7"/>
  <c r="M78" i="7"/>
  <c r="L78" i="7"/>
  <c r="K78" i="7"/>
  <c r="J78" i="7"/>
  <c r="I78" i="7"/>
  <c r="H78" i="7"/>
  <c r="G78" i="7"/>
  <c r="E78" i="7"/>
  <c r="AI25" i="42" s="1"/>
  <c r="D78" i="7"/>
  <c r="Y25" i="42" s="1"/>
  <c r="C78" i="7"/>
  <c r="O25" i="42" s="1"/>
  <c r="B78" i="7"/>
  <c r="E25" i="42" s="1"/>
  <c r="P75" i="7"/>
  <c r="O75" i="7"/>
  <c r="N75" i="7"/>
  <c r="M75" i="7"/>
  <c r="L75" i="7"/>
  <c r="K75" i="7"/>
  <c r="J75" i="7"/>
  <c r="I75" i="7"/>
  <c r="H75" i="7"/>
  <c r="G75" i="7"/>
  <c r="E75" i="7"/>
  <c r="AI23" i="42" s="1"/>
  <c r="D75" i="7"/>
  <c r="Y23" i="42" s="1"/>
  <c r="C75" i="7"/>
  <c r="O23" i="42" s="1"/>
  <c r="B75" i="7"/>
  <c r="E23" i="42" s="1"/>
  <c r="P72" i="7"/>
  <c r="O72" i="7"/>
  <c r="N72" i="7"/>
  <c r="M72" i="7"/>
  <c r="L72" i="7"/>
  <c r="K72" i="7"/>
  <c r="J72" i="7"/>
  <c r="I72" i="7"/>
  <c r="H72" i="7"/>
  <c r="G72" i="7"/>
  <c r="E72" i="7"/>
  <c r="AI21" i="42" s="1"/>
  <c r="D72" i="7"/>
  <c r="Y21" i="42" s="1"/>
  <c r="C72" i="7"/>
  <c r="O21" i="42" s="1"/>
  <c r="B72" i="7"/>
  <c r="E21" i="42" s="1"/>
  <c r="Y19" i="42" l="1"/>
  <c r="O19" i="42"/>
  <c r="AI19" i="42"/>
  <c r="E19" i="42"/>
  <c r="F78" i="7"/>
  <c r="Q78" i="7" s="1"/>
  <c r="F75" i="7"/>
  <c r="Q75" i="7" s="1"/>
  <c r="F72" i="7"/>
  <c r="Q72" i="7" s="1"/>
  <c r="M71" i="7"/>
  <c r="M92" i="7" s="1"/>
  <c r="L71" i="7"/>
  <c r="L92" i="7" s="1"/>
  <c r="G71" i="7"/>
  <c r="H71" i="7"/>
  <c r="H92" i="7" s="1"/>
  <c r="N71" i="7"/>
  <c r="N92" i="7" s="1"/>
  <c r="F82" i="7"/>
  <c r="B71" i="7"/>
  <c r="E71" i="7"/>
  <c r="K71" i="7"/>
  <c r="K92" i="7" s="1"/>
  <c r="C71" i="7"/>
  <c r="C92" i="7" s="1"/>
  <c r="I71" i="7"/>
  <c r="I92" i="7" s="1"/>
  <c r="O71" i="7"/>
  <c r="O92" i="7" s="1"/>
  <c r="D71" i="7"/>
  <c r="D92" i="7" s="1"/>
  <c r="J71" i="7"/>
  <c r="J92" i="7" s="1"/>
  <c r="P71" i="7"/>
  <c r="P92" i="7" s="1"/>
  <c r="O8" i="42" l="1"/>
  <c r="O13" i="42" s="1"/>
  <c r="Y8" i="42"/>
  <c r="Y13" i="42" s="1"/>
  <c r="B92" i="7"/>
  <c r="D25" i="37"/>
  <c r="D21" i="37"/>
  <c r="D23" i="37"/>
  <c r="Q82" i="7"/>
  <c r="F71" i="7"/>
  <c r="F92" i="7" s="1"/>
  <c r="E92" i="7"/>
  <c r="G92" i="7"/>
  <c r="E8" i="42" l="1"/>
  <c r="E13" i="42" s="1"/>
  <c r="AI8" i="42"/>
  <c r="AI13" i="42" s="1"/>
  <c r="Q92" i="7"/>
  <c r="D27" i="37"/>
  <c r="Q71" i="7"/>
  <c r="D8" i="37" l="1"/>
  <c r="D13" i="37" s="1"/>
  <c r="D19" i="37"/>
  <c r="Q64" i="7"/>
  <c r="F52" i="33" l="1"/>
  <c r="C29" i="38" s="1"/>
  <c r="F51" i="33"/>
  <c r="C28" i="38" s="1"/>
  <c r="E50" i="33"/>
  <c r="D50" i="33"/>
  <c r="C50" i="33"/>
  <c r="B50" i="33"/>
  <c r="F49" i="33"/>
  <c r="C25" i="38" s="1"/>
  <c r="F48" i="33"/>
  <c r="C23" i="38" s="1"/>
  <c r="F47" i="33"/>
  <c r="C21" i="38" s="1"/>
  <c r="F46" i="33"/>
  <c r="C19" i="38" s="1"/>
  <c r="E45" i="33"/>
  <c r="D45" i="33"/>
  <c r="C45" i="33"/>
  <c r="B45" i="33"/>
  <c r="F37" i="33"/>
  <c r="E37" i="38" s="1"/>
  <c r="F33" i="33"/>
  <c r="D29" i="38" s="1"/>
  <c r="F32" i="33"/>
  <c r="D28" i="38" s="1"/>
  <c r="E31" i="33"/>
  <c r="D31" i="33"/>
  <c r="C31" i="33"/>
  <c r="F30" i="33"/>
  <c r="F29" i="33"/>
  <c r="F28" i="33"/>
  <c r="F27" i="33"/>
  <c r="F26" i="33"/>
  <c r="F25" i="33"/>
  <c r="E24" i="33"/>
  <c r="AA26" i="43" s="1"/>
  <c r="AB26" i="43" s="1"/>
  <c r="D24" i="33"/>
  <c r="T26" i="43" s="1"/>
  <c r="U26" i="43" s="1"/>
  <c r="C24" i="33"/>
  <c r="M26" i="43" s="1"/>
  <c r="N26" i="43" s="1"/>
  <c r="B24" i="33"/>
  <c r="E26" i="43" s="1"/>
  <c r="F26" i="43" s="1"/>
  <c r="F23" i="33"/>
  <c r="F22" i="33"/>
  <c r="F21" i="33"/>
  <c r="E20" i="33"/>
  <c r="AA24" i="43" s="1"/>
  <c r="AB24" i="43" s="1"/>
  <c r="D20" i="33"/>
  <c r="T24" i="43" s="1"/>
  <c r="U24" i="43" s="1"/>
  <c r="C20" i="33"/>
  <c r="M24" i="43" s="1"/>
  <c r="N24" i="43" s="1"/>
  <c r="B20" i="33"/>
  <c r="E24" i="43" s="1"/>
  <c r="F24" i="43" s="1"/>
  <c r="F19" i="33"/>
  <c r="F18" i="33"/>
  <c r="E17" i="33"/>
  <c r="AA22" i="43" s="1"/>
  <c r="AB22" i="43" s="1"/>
  <c r="D17" i="33"/>
  <c r="T22" i="43" s="1"/>
  <c r="U22" i="43" s="1"/>
  <c r="C17" i="33"/>
  <c r="M22" i="43" s="1"/>
  <c r="N22" i="43" s="1"/>
  <c r="B17" i="33"/>
  <c r="F16" i="33"/>
  <c r="F15" i="33"/>
  <c r="E14" i="33"/>
  <c r="AA20" i="43" s="1"/>
  <c r="D14" i="33"/>
  <c r="T20" i="43" s="1"/>
  <c r="C14" i="33"/>
  <c r="M20" i="43" s="1"/>
  <c r="B14" i="33"/>
  <c r="E20" i="43" s="1"/>
  <c r="F20" i="43" s="1"/>
  <c r="B44" i="33"/>
  <c r="G2" i="33"/>
  <c r="T18" i="43" l="1"/>
  <c r="U20" i="43"/>
  <c r="AA18" i="43"/>
  <c r="AB20" i="43"/>
  <c r="N20" i="43"/>
  <c r="M18" i="43"/>
  <c r="B34" i="33"/>
  <c r="F40" i="43" s="1"/>
  <c r="E22" i="43"/>
  <c r="E18" i="43" s="1"/>
  <c r="E33" i="43" s="1"/>
  <c r="B13" i="33"/>
  <c r="E28" i="38"/>
  <c r="E29" i="38"/>
  <c r="D44" i="33"/>
  <c r="C44" i="33"/>
  <c r="E44" i="33"/>
  <c r="E13" i="33"/>
  <c r="E34" i="33"/>
  <c r="D34" i="33"/>
  <c r="E53" i="33"/>
  <c r="Z8" i="43" s="1"/>
  <c r="Z12" i="43" s="1"/>
  <c r="F50" i="33"/>
  <c r="C27" i="38" s="1"/>
  <c r="D13" i="33"/>
  <c r="D53" i="33"/>
  <c r="S8" i="43" s="1"/>
  <c r="S12" i="43" s="1"/>
  <c r="C34" i="33"/>
  <c r="F14" i="33"/>
  <c r="D19" i="38" s="1"/>
  <c r="F31" i="33"/>
  <c r="F45" i="33"/>
  <c r="C17" i="38" s="1"/>
  <c r="C13" i="33"/>
  <c r="F20" i="33"/>
  <c r="D23" i="38" s="1"/>
  <c r="E23" i="38" s="1"/>
  <c r="C53" i="33"/>
  <c r="L8" i="43" s="1"/>
  <c r="L12" i="43" s="1"/>
  <c r="F17" i="33"/>
  <c r="D21" i="38" s="1"/>
  <c r="E21" i="38" s="1"/>
  <c r="F24" i="33"/>
  <c r="D25" i="38" s="1"/>
  <c r="E25" i="38" s="1"/>
  <c r="B53" i="33"/>
  <c r="D8" i="43" s="1"/>
  <c r="D12" i="43" s="1"/>
  <c r="N18" i="43" l="1"/>
  <c r="M33" i="43"/>
  <c r="N33" i="43" s="1"/>
  <c r="AB40" i="43"/>
  <c r="AB41" i="43" s="1"/>
  <c r="AA8" i="43"/>
  <c r="T8" i="43"/>
  <c r="U40" i="43"/>
  <c r="U41" i="43" s="1"/>
  <c r="AB18" i="43"/>
  <c r="AA33" i="43"/>
  <c r="AB33" i="43" s="1"/>
  <c r="T33" i="43"/>
  <c r="U33" i="43" s="1"/>
  <c r="U18" i="43"/>
  <c r="N40" i="43"/>
  <c r="N41" i="43" s="1"/>
  <c r="M8" i="43"/>
  <c r="C32" i="38"/>
  <c r="F22" i="43"/>
  <c r="D27" i="38"/>
  <c r="E27" i="38" s="1"/>
  <c r="E8" i="43"/>
  <c r="F34" i="33"/>
  <c r="D7" i="38" s="1"/>
  <c r="E39" i="38" s="1"/>
  <c r="F13" i="33"/>
  <c r="D17" i="38" s="1"/>
  <c r="F53" i="33"/>
  <c r="C7" i="38" s="1"/>
  <c r="C11" i="38" s="1"/>
  <c r="AB8" i="43" l="1"/>
  <c r="AA12" i="43"/>
  <c r="AB12" i="43" s="1"/>
  <c r="M12" i="43"/>
  <c r="N12" i="43" s="1"/>
  <c r="N8" i="43"/>
  <c r="U8" i="43"/>
  <c r="T12" i="43"/>
  <c r="U12" i="43" s="1"/>
  <c r="F33" i="43"/>
  <c r="F18" i="43"/>
  <c r="F41" i="43"/>
  <c r="F8" i="43"/>
  <c r="E12" i="43"/>
  <c r="F12" i="43" s="1"/>
  <c r="D11" i="38"/>
  <c r="E11" i="38" s="1"/>
  <c r="E7" i="38"/>
  <c r="E40" i="38"/>
  <c r="E17" i="38"/>
  <c r="D32" i="38"/>
  <c r="E32" i="38" s="1"/>
  <c r="K57" i="7" l="1"/>
  <c r="J57" i="7"/>
  <c r="K56" i="7"/>
  <c r="J56" i="7"/>
  <c r="K25" i="7"/>
  <c r="J25" i="7"/>
  <c r="K21" i="7"/>
  <c r="J21" i="7"/>
  <c r="K18" i="7"/>
  <c r="J18" i="7"/>
  <c r="K15" i="7"/>
  <c r="J15" i="7"/>
  <c r="J66" i="7" l="1"/>
  <c r="J63" i="7"/>
  <c r="K66" i="7"/>
  <c r="K63" i="7"/>
  <c r="K14" i="7"/>
  <c r="J14" i="7"/>
  <c r="J38" i="7" s="1"/>
  <c r="L57" i="7"/>
  <c r="L56" i="7"/>
  <c r="L25" i="7"/>
  <c r="L21" i="7"/>
  <c r="L18" i="7"/>
  <c r="L15" i="7"/>
  <c r="K51" i="7" l="1"/>
  <c r="J45" i="7"/>
  <c r="J51" i="7"/>
  <c r="K38" i="7"/>
  <c r="K34" i="7"/>
  <c r="J34" i="7"/>
  <c r="L66" i="7"/>
  <c r="L51" i="7" s="1"/>
  <c r="L63" i="7"/>
  <c r="L14" i="7"/>
  <c r="L38" i="7" l="1"/>
  <c r="L34" i="7"/>
  <c r="E7" i="33"/>
  <c r="E9" i="7"/>
  <c r="B7" i="33"/>
  <c r="B9" i="7" l="1"/>
  <c r="R2" i="7" l="1"/>
  <c r="P15" i="7" l="1"/>
  <c r="P18" i="7"/>
  <c r="P21" i="7"/>
  <c r="P25" i="7"/>
  <c r="P56" i="7"/>
  <c r="P57" i="7"/>
  <c r="E57" i="7"/>
  <c r="D57" i="7"/>
  <c r="D18" i="7"/>
  <c r="Z23" i="42" s="1"/>
  <c r="AA23" i="42" s="1"/>
  <c r="E18" i="7"/>
  <c r="AJ23" i="42" s="1"/>
  <c r="AK23" i="42" s="1"/>
  <c r="E15" i="7"/>
  <c r="AJ21" i="42" s="1"/>
  <c r="D15" i="7"/>
  <c r="Z21" i="42" s="1"/>
  <c r="F62" i="7"/>
  <c r="F61" i="7"/>
  <c r="F20" i="7"/>
  <c r="Q20" i="7" s="1"/>
  <c r="F19" i="7"/>
  <c r="F17" i="7"/>
  <c r="F16" i="7"/>
  <c r="F22" i="7"/>
  <c r="Q22" i="7" s="1"/>
  <c r="F23" i="7"/>
  <c r="Q23" i="7" s="1"/>
  <c r="F24" i="7"/>
  <c r="Q24" i="7" s="1"/>
  <c r="F31" i="7"/>
  <c r="Q31" i="7" s="1"/>
  <c r="F30" i="7"/>
  <c r="Q30" i="7" s="1"/>
  <c r="F29" i="7"/>
  <c r="Q29" i="7" s="1"/>
  <c r="F28" i="7"/>
  <c r="Q28" i="7" s="1"/>
  <c r="F27" i="7"/>
  <c r="Q27" i="7" s="1"/>
  <c r="F26" i="7"/>
  <c r="Q26" i="7" s="1"/>
  <c r="F32" i="7"/>
  <c r="Q32" i="7" s="1"/>
  <c r="D21" i="7"/>
  <c r="Z25" i="42" s="1"/>
  <c r="AA25" i="42" s="1"/>
  <c r="E21" i="7"/>
  <c r="AJ25" i="42" s="1"/>
  <c r="AK25" i="42" s="1"/>
  <c r="D25" i="7"/>
  <c r="Z27" i="42" s="1"/>
  <c r="AA27" i="42" s="1"/>
  <c r="E25" i="7"/>
  <c r="AJ27" i="42" s="1"/>
  <c r="AK27" i="42" s="1"/>
  <c r="D56" i="7"/>
  <c r="E56" i="7"/>
  <c r="AA21" i="42" l="1"/>
  <c r="Z19" i="42"/>
  <c r="AJ19" i="42"/>
  <c r="AK21" i="42"/>
  <c r="D63" i="7"/>
  <c r="E63" i="7"/>
  <c r="D66" i="7"/>
  <c r="X8" i="42" s="1"/>
  <c r="P66" i="7"/>
  <c r="P63" i="7"/>
  <c r="P14" i="7"/>
  <c r="P37" i="7" s="1"/>
  <c r="E66" i="7"/>
  <c r="E14" i="7"/>
  <c r="D14" i="7"/>
  <c r="X13" i="42" l="1"/>
  <c r="AH8" i="42"/>
  <c r="AH13" i="42" s="1"/>
  <c r="AK19" i="42"/>
  <c r="AA19" i="42"/>
  <c r="D34" i="7"/>
  <c r="P38" i="7"/>
  <c r="P34" i="7"/>
  <c r="E34" i="7"/>
  <c r="D38" i="7"/>
  <c r="E38" i="7"/>
  <c r="AJ10" i="42" l="1"/>
  <c r="AK10" i="42" s="1"/>
  <c r="Z10" i="42"/>
  <c r="AA10" i="42" s="1"/>
  <c r="J40" i="7"/>
  <c r="K40" i="7"/>
  <c r="P40" i="7"/>
  <c r="L40" i="7"/>
  <c r="I25" i="7"/>
  <c r="L52" i="7" l="1"/>
  <c r="K52" i="7"/>
  <c r="J52" i="7"/>
  <c r="P52" i="7"/>
  <c r="K46" i="7"/>
  <c r="P46" i="7"/>
  <c r="J46" i="7"/>
  <c r="L46" i="7"/>
  <c r="E40" i="7"/>
  <c r="D40" i="7"/>
  <c r="D52" i="7" l="1"/>
  <c r="AC10" i="42" s="1"/>
  <c r="E52" i="7"/>
  <c r="AM10" i="42" s="1"/>
  <c r="D46" i="7"/>
  <c r="E46" i="7"/>
  <c r="Z8" i="42"/>
  <c r="U37" i="43"/>
  <c r="AJ8" i="42"/>
  <c r="AB37" i="43"/>
  <c r="D36" i="33"/>
  <c r="E36" i="33"/>
  <c r="A36" i="7"/>
  <c r="M33" i="42" l="1"/>
  <c r="W33" i="42"/>
  <c r="C33" i="42"/>
  <c r="AG33" i="42"/>
  <c r="AJ13" i="42"/>
  <c r="AK13" i="42" s="1"/>
  <c r="AK8" i="42"/>
  <c r="AA8" i="42"/>
  <c r="Z13" i="42"/>
  <c r="AA13" i="42" s="1"/>
  <c r="D35" i="33"/>
  <c r="E35" i="33"/>
  <c r="B33" i="37"/>
  <c r="AJ33" i="42" l="1"/>
  <c r="AH33" i="42"/>
  <c r="X33" i="42"/>
  <c r="Z33" i="42"/>
  <c r="F33" i="42"/>
  <c r="D33" i="42"/>
  <c r="P33" i="42"/>
  <c r="N33" i="42"/>
  <c r="E38" i="33"/>
  <c r="AB42" i="43"/>
  <c r="AC45" i="43" s="1"/>
  <c r="D38" i="33"/>
  <c r="U42" i="43"/>
  <c r="V45" i="43" s="1"/>
  <c r="E33" i="37"/>
  <c r="C33" i="37"/>
  <c r="O25" i="7"/>
  <c r="N25" i="7"/>
  <c r="M25" i="7"/>
  <c r="H25" i="7"/>
  <c r="G25" i="7"/>
  <c r="C25" i="7"/>
  <c r="P27" i="42" s="1"/>
  <c r="Q27" i="42" s="1"/>
  <c r="B25" i="7"/>
  <c r="Y33" i="42" l="1"/>
  <c r="Y37" i="42" s="1"/>
  <c r="X37" i="42"/>
  <c r="Z37" i="42"/>
  <c r="O33" i="42"/>
  <c r="O37" i="42" s="1"/>
  <c r="N37" i="42"/>
  <c r="AI33" i="42"/>
  <c r="AI37" i="42" s="1"/>
  <c r="AH37" i="42"/>
  <c r="E33" i="42"/>
  <c r="E37" i="42" s="1"/>
  <c r="D37" i="42"/>
  <c r="AJ37" i="42"/>
  <c r="D39" i="33"/>
  <c r="U45" i="43"/>
  <c r="E39" i="33"/>
  <c r="AB45" i="43"/>
  <c r="F27" i="42"/>
  <c r="G27" i="42" s="1"/>
  <c r="D33" i="37"/>
  <c r="D37" i="37" s="1"/>
  <c r="F25" i="7"/>
  <c r="Q25" i="7" s="1"/>
  <c r="AA33" i="42" l="1"/>
  <c r="AK37" i="42"/>
  <c r="AA37" i="42"/>
  <c r="Q33" i="42"/>
  <c r="AK33" i="42"/>
  <c r="G33" i="42"/>
  <c r="F33" i="37"/>
  <c r="G15" i="7" l="1"/>
  <c r="B57" i="7" l="1"/>
  <c r="B66" i="7" l="1"/>
  <c r="B45" i="7" s="1"/>
  <c r="C15" i="7"/>
  <c r="P21" i="42" s="1"/>
  <c r="F45" i="7" l="1"/>
  <c r="B51" i="7"/>
  <c r="Q21" i="42"/>
  <c r="C56" i="7"/>
  <c r="M57" i="7" l="1"/>
  <c r="N57" i="7"/>
  <c r="O57" i="7"/>
  <c r="M56" i="7"/>
  <c r="N56" i="7"/>
  <c r="O21" i="7"/>
  <c r="N21" i="7"/>
  <c r="M21" i="7"/>
  <c r="O18" i="7"/>
  <c r="N18" i="7"/>
  <c r="M18" i="7"/>
  <c r="O15" i="7"/>
  <c r="N15" i="7"/>
  <c r="M15" i="7"/>
  <c r="O63" i="7" l="1"/>
  <c r="N63" i="7"/>
  <c r="M63" i="7"/>
  <c r="O66" i="7"/>
  <c r="N66" i="7"/>
  <c r="M66" i="7"/>
  <c r="M14" i="7"/>
  <c r="M34" i="7" s="1"/>
  <c r="N14" i="7"/>
  <c r="N34" i="7" s="1"/>
  <c r="O14" i="7"/>
  <c r="O34" i="7" s="1"/>
  <c r="H56" i="7"/>
  <c r="I56" i="7"/>
  <c r="O56" i="7"/>
  <c r="G56" i="7"/>
  <c r="O38" i="7" l="1"/>
  <c r="N38" i="7"/>
  <c r="M38" i="7"/>
  <c r="O40" i="7" l="1"/>
  <c r="N40" i="7"/>
  <c r="M40" i="7"/>
  <c r="Q62" i="7"/>
  <c r="Q19" i="7"/>
  <c r="Q16" i="7"/>
  <c r="Q17" i="7"/>
  <c r="M52" i="7" l="1"/>
  <c r="N52" i="7"/>
  <c r="O52" i="7"/>
  <c r="M46" i="7"/>
  <c r="N46" i="7"/>
  <c r="O46" i="7"/>
  <c r="H27" i="37"/>
  <c r="C30" i="37"/>
  <c r="F30" i="37" s="1"/>
  <c r="Q61" i="7"/>
  <c r="Q60" i="7"/>
  <c r="C21" i="37" l="1"/>
  <c r="C23" i="37"/>
  <c r="C25" i="37"/>
  <c r="C27" i="37"/>
  <c r="C57" i="7"/>
  <c r="G57" i="7"/>
  <c r="H57" i="7"/>
  <c r="I57" i="7"/>
  <c r="H15" i="7"/>
  <c r="I15" i="7"/>
  <c r="C18" i="7"/>
  <c r="P23" i="42" s="1"/>
  <c r="G18" i="7"/>
  <c r="H18" i="7"/>
  <c r="I18" i="7"/>
  <c r="C21" i="7"/>
  <c r="P25" i="42" s="1"/>
  <c r="Q25" i="42" s="1"/>
  <c r="G21" i="7"/>
  <c r="H21" i="7"/>
  <c r="I21" i="7"/>
  <c r="B21" i="7"/>
  <c r="F25" i="42" s="1"/>
  <c r="G25" i="42" s="1"/>
  <c r="B18" i="7"/>
  <c r="B15" i="7"/>
  <c r="F21" i="42" s="1"/>
  <c r="Q23" i="42" l="1"/>
  <c r="P19" i="42"/>
  <c r="F23" i="42"/>
  <c r="G23" i="42" s="1"/>
  <c r="G21" i="42"/>
  <c r="H63" i="7"/>
  <c r="I63" i="7"/>
  <c r="G63" i="7"/>
  <c r="F57" i="7"/>
  <c r="C63" i="7"/>
  <c r="F15" i="7"/>
  <c r="F21" i="7"/>
  <c r="Q21" i="7" s="1"/>
  <c r="F18" i="7"/>
  <c r="G66" i="7"/>
  <c r="I66" i="7"/>
  <c r="H66" i="7"/>
  <c r="B14" i="7"/>
  <c r="D8" i="42"/>
  <c r="D13" i="42" s="1"/>
  <c r="C66" i="7"/>
  <c r="C14" i="7"/>
  <c r="G14" i="7"/>
  <c r="G37" i="7" s="1"/>
  <c r="I14" i="7"/>
  <c r="I34" i="7" s="1"/>
  <c r="H14" i="7"/>
  <c r="I45" i="7" l="1"/>
  <c r="I51" i="7"/>
  <c r="H45" i="7"/>
  <c r="H51" i="7"/>
  <c r="G45" i="7"/>
  <c r="Q45" i="7" s="1"/>
  <c r="G51" i="7"/>
  <c r="C51" i="7"/>
  <c r="F51" i="7" s="1"/>
  <c r="F19" i="42"/>
  <c r="G19" i="42" s="1"/>
  <c r="B38" i="7"/>
  <c r="N8" i="42"/>
  <c r="N13" i="42" s="1"/>
  <c r="P37" i="42"/>
  <c r="Q37" i="42" s="1"/>
  <c r="Q19" i="42"/>
  <c r="C34" i="7"/>
  <c r="H34" i="7"/>
  <c r="G34" i="7"/>
  <c r="E27" i="37"/>
  <c r="F27" i="37" s="1"/>
  <c r="Q57" i="7"/>
  <c r="F66" i="7"/>
  <c r="Q66" i="7" s="1"/>
  <c r="B34" i="7"/>
  <c r="F14" i="7"/>
  <c r="Q15" i="7"/>
  <c r="Q18" i="7"/>
  <c r="G38" i="7"/>
  <c r="H38" i="7"/>
  <c r="I38" i="7"/>
  <c r="C38" i="7"/>
  <c r="Q51" i="7" l="1"/>
  <c r="G40" i="7"/>
  <c r="P10" i="42"/>
  <c r="Q10" i="42" s="1"/>
  <c r="F37" i="42"/>
  <c r="G37" i="42" s="1"/>
  <c r="B40" i="7"/>
  <c r="C19" i="37"/>
  <c r="C37" i="37" s="1"/>
  <c r="E23" i="37"/>
  <c r="F23" i="37" s="1"/>
  <c r="E25" i="37"/>
  <c r="F25" i="37" s="1"/>
  <c r="E21" i="37"/>
  <c r="F21" i="37" s="1"/>
  <c r="C8" i="37"/>
  <c r="I40" i="7"/>
  <c r="F38" i="7"/>
  <c r="H40" i="7"/>
  <c r="Q14" i="7"/>
  <c r="B52" i="7" l="1"/>
  <c r="B46" i="7"/>
  <c r="H52" i="7"/>
  <c r="I52" i="7"/>
  <c r="G52" i="7"/>
  <c r="I46" i="7"/>
  <c r="H46" i="7"/>
  <c r="G46" i="7"/>
  <c r="F10" i="42"/>
  <c r="G10" i="42" s="1"/>
  <c r="Q38" i="7"/>
  <c r="E19" i="37"/>
  <c r="C13" i="37"/>
  <c r="C40" i="7"/>
  <c r="F47" i="7" l="1"/>
  <c r="Q47" i="7" s="1"/>
  <c r="C52" i="7"/>
  <c r="C46" i="7"/>
  <c r="F46" i="7" s="1"/>
  <c r="Q46" i="7" s="1"/>
  <c r="E10" i="37"/>
  <c r="F10" i="37" s="1"/>
  <c r="N37" i="43"/>
  <c r="P8" i="42"/>
  <c r="B36" i="33"/>
  <c r="B35" i="33" s="1"/>
  <c r="F42" i="43" s="1"/>
  <c r="G45" i="43" s="1"/>
  <c r="F37" i="43"/>
  <c r="I10" i="42"/>
  <c r="F8" i="42"/>
  <c r="F40" i="7"/>
  <c r="F19" i="37"/>
  <c r="E37" i="37"/>
  <c r="F37" i="37" s="1"/>
  <c r="C36" i="33"/>
  <c r="C35" i="33" s="1"/>
  <c r="N42" i="43" s="1"/>
  <c r="O45" i="43" s="1"/>
  <c r="S10" i="42" l="1"/>
  <c r="F52" i="7"/>
  <c r="Q52" i="7" s="1"/>
  <c r="Q40" i="7"/>
  <c r="P13" i="42"/>
  <c r="Q13" i="42" s="1"/>
  <c r="Q8" i="42"/>
  <c r="G8" i="42"/>
  <c r="F13" i="42"/>
  <c r="G13" i="42" s="1"/>
  <c r="B38" i="33"/>
  <c r="E36" i="38"/>
  <c r="F36" i="33"/>
  <c r="H10" i="37" l="1"/>
  <c r="B39" i="33"/>
  <c r="F45" i="43"/>
  <c r="E8" i="37"/>
  <c r="C38" i="33"/>
  <c r="N45" i="43" s="1"/>
  <c r="F35" i="33"/>
  <c r="E41" i="38" s="1"/>
  <c r="F44" i="38" s="1"/>
  <c r="E13" i="37" l="1"/>
  <c r="F13" i="37" s="1"/>
  <c r="F8" i="37"/>
  <c r="C39" i="33"/>
  <c r="F38" i="33"/>
  <c r="E44" i="38" s="1"/>
  <c r="H11"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100-000001000000}">
      <text>
        <r>
          <rPr>
            <b/>
            <sz val="11"/>
            <color indexed="10"/>
            <rFont val="MS P ゴシック"/>
            <family val="3"/>
            <charset val="128"/>
          </rPr>
          <t>※研究管理運営機関を設置した場合は「有」を選択してください。ただし、研究管理運営機関でない構成員は、選択する必要はありません</t>
        </r>
        <r>
          <rPr>
            <b/>
            <sz val="9"/>
            <color indexed="10"/>
            <rFont val="MS P ゴシック"/>
            <family val="3"/>
            <charset val="128"/>
          </rPr>
          <t>。</t>
        </r>
      </text>
    </comment>
    <comment ref="V4" authorId="0" shapeId="0" xr:uid="{995BA220-2647-4F6E-9DF0-6BE078B20FA2}">
      <text>
        <r>
          <rPr>
            <b/>
            <sz val="11"/>
            <color indexed="10"/>
            <rFont val="MS P ゴシック"/>
            <family val="3"/>
            <charset val="128"/>
          </rPr>
          <t>※研究管理運営機関を設置した場合は「有」を選択してください。ただし、研究管理運営機関でない構成員は、選択する必要はありません</t>
        </r>
        <r>
          <rPr>
            <b/>
            <sz val="9"/>
            <color indexed="10"/>
            <rFont val="MS P ゴシック"/>
            <family val="3"/>
            <charset val="128"/>
          </rPr>
          <t>。</t>
        </r>
      </text>
    </comment>
    <comment ref="B5" authorId="0" shapeId="0" xr:uid="{D39CDD7F-F8AC-43DB-9D9F-01DA6AEA0584}">
      <text>
        <r>
          <rPr>
            <b/>
            <sz val="11"/>
            <color indexed="10"/>
            <rFont val="MS P ゴシック"/>
            <family val="3"/>
            <charset val="128"/>
          </rPr>
          <t>※「繰越承認申請書（経理様式８）」を提出し、繰越が認められた場合は「有」を選択してください。</t>
        </r>
      </text>
    </comment>
    <comment ref="V5" authorId="0" shapeId="0" xr:uid="{489ECD46-BC30-452B-83F3-09D3AFF4B40B}">
      <text>
        <r>
          <rPr>
            <b/>
            <sz val="11"/>
            <color indexed="10"/>
            <rFont val="MS P ゴシック"/>
            <family val="3"/>
            <charset val="128"/>
          </rPr>
          <t>※「繰越承認申請書（経理様式８）」を提出し、繰越が認められた場合は「有」を選択してください。</t>
        </r>
      </text>
    </comment>
  </commentList>
</comments>
</file>

<file path=xl/sharedStrings.xml><?xml version="1.0" encoding="utf-8"?>
<sst xmlns="http://schemas.openxmlformats.org/spreadsheetml/2006/main" count="1144" uniqueCount="362">
  <si>
    <t>購　入　金　額</t>
  </si>
  <si>
    <t>区　　　分</t>
    <phoneticPr fontId="5"/>
  </si>
  <si>
    <t>備　考</t>
    <phoneticPr fontId="5"/>
  </si>
  <si>
    <t>合　計</t>
    <rPh sb="0" eb="1">
      <t>ゴウ</t>
    </rPh>
    <rPh sb="2" eb="3">
      <t>ケイ</t>
    </rPh>
    <phoneticPr fontId="5"/>
  </si>
  <si>
    <t>（２）委託試験研究の開始及び完了の時期</t>
    <phoneticPr fontId="5"/>
  </si>
  <si>
    <t>委託試験研究実績報告書</t>
    <phoneticPr fontId="5"/>
  </si>
  <si>
    <t>１　事業の実施状況</t>
    <phoneticPr fontId="5"/>
  </si>
  <si>
    <t>生物系特定産業技術研究支援センター所長　殿</t>
    <phoneticPr fontId="5"/>
  </si>
  <si>
    <t>委託試験研究成果報告書のとおり　</t>
    <phoneticPr fontId="5"/>
  </si>
  <si>
    <t>（１）試験研究計画名</t>
    <rPh sb="7" eb="9">
      <t>ケイカク</t>
    </rPh>
    <phoneticPr fontId="5"/>
  </si>
  <si>
    <t>予　算　額</t>
    <phoneticPr fontId="5"/>
  </si>
  <si>
    <t>試作品名</t>
    <rPh sb="0" eb="3">
      <t>シサクヒン</t>
    </rPh>
    <rPh sb="3" eb="4">
      <t>メイ</t>
    </rPh>
    <phoneticPr fontId="5"/>
  </si>
  <si>
    <t>仕　様</t>
    <rPh sb="0" eb="1">
      <t>シ</t>
    </rPh>
    <rPh sb="2" eb="3">
      <t>サマ</t>
    </rPh>
    <phoneticPr fontId="5"/>
  </si>
  <si>
    <t>製造又は取得価格</t>
    <rPh sb="0" eb="2">
      <t>セイゾウ</t>
    </rPh>
    <rPh sb="2" eb="3">
      <t>マタ</t>
    </rPh>
    <rPh sb="4" eb="6">
      <t>シュトク</t>
    </rPh>
    <rPh sb="6" eb="8">
      <t>カカク</t>
    </rPh>
    <phoneticPr fontId="5"/>
  </si>
  <si>
    <t>所有権者
（試作品の所在地）</t>
    <rPh sb="0" eb="2">
      <t>ショユウ</t>
    </rPh>
    <rPh sb="2" eb="4">
      <t>ケンシャ</t>
    </rPh>
    <rPh sb="6" eb="9">
      <t>シサクヒン</t>
    </rPh>
    <rPh sb="10" eb="13">
      <t>ショザイチ</t>
    </rPh>
    <phoneticPr fontId="5"/>
  </si>
  <si>
    <t>資産計上した場合の年月</t>
    <rPh sb="0" eb="2">
      <t>シサン</t>
    </rPh>
    <rPh sb="2" eb="4">
      <t>ケイジョウ</t>
    </rPh>
    <rPh sb="6" eb="8">
      <t>バアイ</t>
    </rPh>
    <rPh sb="9" eb="11">
      <t>ネンゲツ</t>
    </rPh>
    <phoneticPr fontId="5"/>
  </si>
  <si>
    <t>備　考</t>
    <rPh sb="0" eb="1">
      <t>ソナエ</t>
    </rPh>
    <rPh sb="2" eb="3">
      <t>コウ</t>
    </rPh>
    <phoneticPr fontId="5"/>
  </si>
  <si>
    <t>（４）委託試験研究の成果</t>
    <phoneticPr fontId="5"/>
  </si>
  <si>
    <t>国立研究開発法人農業・食品産業技術総合研究機構</t>
    <rPh sb="0" eb="2">
      <t>コクリツ</t>
    </rPh>
    <rPh sb="2" eb="4">
      <t>ケンキュウ</t>
    </rPh>
    <rPh sb="4" eb="6">
      <t>カイハツ</t>
    </rPh>
    <rPh sb="11" eb="13">
      <t>ショクヒン</t>
    </rPh>
    <rPh sb="17" eb="19">
      <t>ソウゴウ</t>
    </rPh>
    <phoneticPr fontId="5"/>
  </si>
  <si>
    <t>収入の部</t>
    <rPh sb="0" eb="2">
      <t>シュウニュウ</t>
    </rPh>
    <rPh sb="3" eb="4">
      <t>ブ</t>
    </rPh>
    <phoneticPr fontId="5"/>
  </si>
  <si>
    <t>支出の部</t>
    <rPh sb="0" eb="2">
      <t>シシュツ</t>
    </rPh>
    <rPh sb="3" eb="4">
      <t>ブ</t>
    </rPh>
    <phoneticPr fontId="5"/>
  </si>
  <si>
    <t>４－１　委託費</t>
    <rPh sb="4" eb="7">
      <t>イタクヒ</t>
    </rPh>
    <phoneticPr fontId="5"/>
  </si>
  <si>
    <t>４－２　自己資金</t>
    <rPh sb="4" eb="6">
      <t>ジコ</t>
    </rPh>
    <rPh sb="6" eb="8">
      <t>シキン</t>
    </rPh>
    <phoneticPr fontId="5"/>
  </si>
  <si>
    <t>合計</t>
    <rPh sb="0" eb="2">
      <t>ゴウケイ</t>
    </rPh>
    <phoneticPr fontId="17"/>
  </si>
  <si>
    <t>備考</t>
    <rPh sb="0" eb="2">
      <t>ビコウ</t>
    </rPh>
    <phoneticPr fontId="17"/>
  </si>
  <si>
    <t>～</t>
    <phoneticPr fontId="5"/>
  </si>
  <si>
    <t>２　収支精算</t>
    <rPh sb="2" eb="4">
      <t>シュウシ</t>
    </rPh>
    <rPh sb="4" eb="6">
      <t>セイサン</t>
    </rPh>
    <phoneticPr fontId="5"/>
  </si>
  <si>
    <t>３－１　委託費</t>
    <rPh sb="4" eb="7">
      <t>イタクヒ</t>
    </rPh>
    <phoneticPr fontId="5"/>
  </si>
  <si>
    <t>３－２　自己資金</t>
    <rPh sb="4" eb="6">
      <t>ジコ</t>
    </rPh>
    <rPh sb="6" eb="8">
      <t>シキン</t>
    </rPh>
    <phoneticPr fontId="5"/>
  </si>
  <si>
    <t>自己資金　過不足</t>
    <rPh sb="0" eb="2">
      <t>ジコ</t>
    </rPh>
    <rPh sb="2" eb="4">
      <t>シキン</t>
    </rPh>
    <rPh sb="5" eb="8">
      <t>カフソク</t>
    </rPh>
    <phoneticPr fontId="5"/>
  </si>
  <si>
    <t>３　物品購入実績</t>
    <rPh sb="2" eb="4">
      <t>ブッピン</t>
    </rPh>
    <rPh sb="4" eb="6">
      <t>コウニュウ</t>
    </rPh>
    <rPh sb="6" eb="8">
      <t>ジッセキ</t>
    </rPh>
    <phoneticPr fontId="5"/>
  </si>
  <si>
    <t>４　取得した試作品等</t>
    <rPh sb="2" eb="4">
      <t>シュトク</t>
    </rPh>
    <rPh sb="6" eb="9">
      <t>シサクヒン</t>
    </rPh>
    <rPh sb="9" eb="10">
      <t>トウ</t>
    </rPh>
    <phoneticPr fontId="5"/>
  </si>
  <si>
    <t>項　　　　目</t>
    <rPh sb="0" eb="1">
      <t>コウ</t>
    </rPh>
    <rPh sb="5" eb="6">
      <t>メ</t>
    </rPh>
    <phoneticPr fontId="5"/>
  </si>
  <si>
    <t>委託費</t>
    <rPh sb="0" eb="2">
      <t>イタク</t>
    </rPh>
    <rPh sb="2" eb="3">
      <t>ヒ</t>
    </rPh>
    <phoneticPr fontId="5"/>
  </si>
  <si>
    <t>自己資金</t>
    <rPh sb="0" eb="2">
      <t>ジコ</t>
    </rPh>
    <rPh sb="2" eb="4">
      <t>シキン</t>
    </rPh>
    <phoneticPr fontId="5"/>
  </si>
  <si>
    <t>金　　　額（円）</t>
    <rPh sb="0" eb="1">
      <t>キン</t>
    </rPh>
    <rPh sb="4" eb="5">
      <t>ガク</t>
    </rPh>
    <rPh sb="6" eb="7">
      <t>エン</t>
    </rPh>
    <phoneticPr fontId="5"/>
  </si>
  <si>
    <t>２－３　マッチングファンド条件成立状況</t>
    <rPh sb="13" eb="15">
      <t>ジョウケン</t>
    </rPh>
    <rPh sb="15" eb="17">
      <t>セイリツ</t>
    </rPh>
    <rPh sb="17" eb="19">
      <t>ジョウキョウ</t>
    </rPh>
    <phoneticPr fontId="5"/>
  </si>
  <si>
    <t>添付資料</t>
    <rPh sb="0" eb="2">
      <t>テンプ</t>
    </rPh>
    <rPh sb="2" eb="4">
      <t>シリョウ</t>
    </rPh>
    <phoneticPr fontId="5"/>
  </si>
  <si>
    <t>委託試験研究実績報告書</t>
    <phoneticPr fontId="5"/>
  </si>
  <si>
    <t>生物系特定産業技術研究支援センター所長　殿</t>
    <phoneticPr fontId="5"/>
  </si>
  <si>
    <t>１　事業の実施状況</t>
    <phoneticPr fontId="5"/>
  </si>
  <si>
    <t>（２）委託試験研究の開始及び完了の時期</t>
    <phoneticPr fontId="5"/>
  </si>
  <si>
    <t>支出済額</t>
    <phoneticPr fontId="5"/>
  </si>
  <si>
    <t>合計</t>
    <phoneticPr fontId="5"/>
  </si>
  <si>
    <t>（４）委託試験研究の成果</t>
    <phoneticPr fontId="5"/>
  </si>
  <si>
    <t>委託試験研究成果報告書のとおり　</t>
    <phoneticPr fontId="5"/>
  </si>
  <si>
    <t>物品費計</t>
    <rPh sb="0" eb="2">
      <t>ブッピン</t>
    </rPh>
    <rPh sb="2" eb="3">
      <t>ヒ</t>
    </rPh>
    <rPh sb="3" eb="4">
      <t>ケイ</t>
    </rPh>
    <phoneticPr fontId="5"/>
  </si>
  <si>
    <t>人件費・謝金計</t>
    <rPh sb="0" eb="3">
      <t>ジンケンヒ</t>
    </rPh>
    <rPh sb="4" eb="6">
      <t>シャキン</t>
    </rPh>
    <rPh sb="6" eb="7">
      <t>ケイ</t>
    </rPh>
    <phoneticPr fontId="5"/>
  </si>
  <si>
    <t>その他（諸経費）</t>
    <rPh sb="2" eb="3">
      <t>タ</t>
    </rPh>
    <rPh sb="4" eb="7">
      <t>ショケイヒ</t>
    </rPh>
    <phoneticPr fontId="5"/>
  </si>
  <si>
    <t>直接経費計</t>
    <rPh sb="0" eb="2">
      <t>チョクセツ</t>
    </rPh>
    <rPh sb="2" eb="4">
      <t>ケイヒ</t>
    </rPh>
    <rPh sb="4" eb="5">
      <t>ケイ</t>
    </rPh>
    <phoneticPr fontId="5"/>
  </si>
  <si>
    <t>直接経費　</t>
    <phoneticPr fontId="5"/>
  </si>
  <si>
    <t>　物品費</t>
    <rPh sb="1" eb="3">
      <t>ブッピン</t>
    </rPh>
    <rPh sb="3" eb="4">
      <t>ヒ</t>
    </rPh>
    <phoneticPr fontId="5"/>
  </si>
  <si>
    <t>　人件費・謝金</t>
    <rPh sb="1" eb="4">
      <t>ジンケンヒ</t>
    </rPh>
    <rPh sb="5" eb="7">
      <t>シャキン</t>
    </rPh>
    <phoneticPr fontId="5"/>
  </si>
  <si>
    <t>　旅費</t>
    <rPh sb="1" eb="3">
      <t>リョヒ</t>
    </rPh>
    <phoneticPr fontId="5"/>
  </si>
  <si>
    <t>　その他</t>
    <rPh sb="3" eb="4">
      <t>タ</t>
    </rPh>
    <phoneticPr fontId="5"/>
  </si>
  <si>
    <t>間接経費</t>
    <rPh sb="0" eb="2">
      <t>カンセツ</t>
    </rPh>
    <rPh sb="2" eb="4">
      <t>ケイヒ</t>
    </rPh>
    <phoneticPr fontId="5"/>
  </si>
  <si>
    <t>その他</t>
    <rPh sb="2" eb="3">
      <t>タ</t>
    </rPh>
    <phoneticPr fontId="5"/>
  </si>
  <si>
    <t>　　設備備品の償却費</t>
    <rPh sb="2" eb="4">
      <t>セツビ</t>
    </rPh>
    <rPh sb="4" eb="6">
      <t>ビヒン</t>
    </rPh>
    <rPh sb="7" eb="9">
      <t>ショウキャク</t>
    </rPh>
    <rPh sb="9" eb="10">
      <t>ヒ</t>
    </rPh>
    <phoneticPr fontId="5"/>
  </si>
  <si>
    <t>　　試験研究用消耗品</t>
    <rPh sb="2" eb="4">
      <t>シケン</t>
    </rPh>
    <rPh sb="4" eb="7">
      <t>ケンキュウヨウ</t>
    </rPh>
    <rPh sb="7" eb="9">
      <t>ショウモウ</t>
    </rPh>
    <rPh sb="9" eb="10">
      <t>ヒン</t>
    </rPh>
    <phoneticPr fontId="5"/>
  </si>
  <si>
    <t>　   物品費</t>
    <rPh sb="4" eb="6">
      <t>ブッピン</t>
    </rPh>
    <rPh sb="6" eb="7">
      <t>ヒ</t>
    </rPh>
    <phoneticPr fontId="5"/>
  </si>
  <si>
    <t>　  人件費・謝金</t>
    <rPh sb="3" eb="6">
      <t>ジンケンヒ</t>
    </rPh>
    <rPh sb="7" eb="9">
      <t>シャキン</t>
    </rPh>
    <phoneticPr fontId="5"/>
  </si>
  <si>
    <t>　  旅費</t>
    <rPh sb="3" eb="5">
      <t>リョヒ</t>
    </rPh>
    <phoneticPr fontId="5"/>
  </si>
  <si>
    <t>　  その他</t>
    <rPh sb="5" eb="6">
      <t>タ</t>
    </rPh>
    <phoneticPr fontId="5"/>
  </si>
  <si>
    <t>自己負担額</t>
    <rPh sb="0" eb="2">
      <t>ジコ</t>
    </rPh>
    <rPh sb="2" eb="5">
      <t>フタンガク</t>
    </rPh>
    <phoneticPr fontId="5"/>
  </si>
  <si>
    <t>物品費</t>
    <rPh sb="0" eb="2">
      <t>ブッピン</t>
    </rPh>
    <rPh sb="2" eb="3">
      <t>ヒ</t>
    </rPh>
    <phoneticPr fontId="5"/>
  </si>
  <si>
    <t>人件費・謝金</t>
    <rPh sb="0" eb="3">
      <t>ジンケンヒ</t>
    </rPh>
    <rPh sb="4" eb="6">
      <t>シャキン</t>
    </rPh>
    <phoneticPr fontId="5"/>
  </si>
  <si>
    <t>自己負担額</t>
    <rPh sb="0" eb="2">
      <t>ジコ</t>
    </rPh>
    <rPh sb="2" eb="4">
      <t>フタン</t>
    </rPh>
    <rPh sb="4" eb="5">
      <t>ガク</t>
    </rPh>
    <phoneticPr fontId="5"/>
  </si>
  <si>
    <t>うち消費税等相当額</t>
    <rPh sb="2" eb="5">
      <t>ショウヒゼイ</t>
    </rPh>
    <rPh sb="5" eb="6">
      <t>トウ</t>
    </rPh>
    <rPh sb="6" eb="8">
      <t>ソウトウ</t>
    </rPh>
    <rPh sb="8" eb="9">
      <t>ガク</t>
    </rPh>
    <phoneticPr fontId="5"/>
  </si>
  <si>
    <t>その他　</t>
    <rPh sb="2" eb="3">
      <t>タ</t>
    </rPh>
    <phoneticPr fontId="5"/>
  </si>
  <si>
    <t>旅費計</t>
    <rPh sb="0" eb="2">
      <t>リョヒ</t>
    </rPh>
    <rPh sb="2" eb="3">
      <t>ケイ</t>
    </rPh>
    <phoneticPr fontId="5"/>
  </si>
  <si>
    <t>その他計</t>
    <rPh sb="2" eb="3">
      <t>タ</t>
    </rPh>
    <rPh sb="3" eb="4">
      <t>ケイ</t>
    </rPh>
    <phoneticPr fontId="5"/>
  </si>
  <si>
    <t>費目、細目/構成員名</t>
  </si>
  <si>
    <t>（マッチングファンド対象構成員入力欄）</t>
    <rPh sb="15" eb="17">
      <t>ニュウリョク</t>
    </rPh>
    <rPh sb="17" eb="18">
      <t>ラン</t>
    </rPh>
    <phoneticPr fontId="5"/>
  </si>
  <si>
    <t>（マッチングファンド対象外構成員入力欄）</t>
    <rPh sb="12" eb="13">
      <t>ガイ</t>
    </rPh>
    <rPh sb="16" eb="18">
      <t>ニュウリョク</t>
    </rPh>
    <rPh sb="18" eb="19">
      <t>ラン</t>
    </rPh>
    <phoneticPr fontId="5"/>
  </si>
  <si>
    <t>未計上</t>
    <rPh sb="0" eb="3">
      <t>ミケイジョウ</t>
    </rPh>
    <phoneticPr fontId="5"/>
  </si>
  <si>
    <t>委託費</t>
    <phoneticPr fontId="5"/>
  </si>
  <si>
    <t>２－１　委託費</t>
    <rPh sb="4" eb="6">
      <t>イタク</t>
    </rPh>
    <rPh sb="6" eb="7">
      <t>ヒ</t>
    </rPh>
    <phoneticPr fontId="5"/>
  </si>
  <si>
    <t>２－１－1　委託費</t>
    <rPh sb="6" eb="8">
      <t>イタク</t>
    </rPh>
    <rPh sb="8" eb="9">
      <t>ヒ</t>
    </rPh>
    <phoneticPr fontId="5"/>
  </si>
  <si>
    <t>２－２　自己資金</t>
    <rPh sb="4" eb="6">
      <t>ジコ</t>
    </rPh>
    <rPh sb="6" eb="8">
      <t>シキン</t>
    </rPh>
    <phoneticPr fontId="5"/>
  </si>
  <si>
    <t>人件費（賃金）</t>
    <rPh sb="0" eb="3">
      <t>ジンケンヒ</t>
    </rPh>
    <rPh sb="4" eb="6">
      <t>チンギン</t>
    </rPh>
    <phoneticPr fontId="5"/>
  </si>
  <si>
    <t>謝金</t>
    <rPh sb="0" eb="2">
      <t>シャキン</t>
    </rPh>
    <phoneticPr fontId="5"/>
  </si>
  <si>
    <t>設備備品費</t>
    <rPh sb="0" eb="2">
      <t>セツビ</t>
    </rPh>
    <rPh sb="2" eb="5">
      <t>ビヒンヒ</t>
    </rPh>
    <phoneticPr fontId="5"/>
  </si>
  <si>
    <t>消耗品費</t>
    <rPh sb="0" eb="3">
      <t>ショウモウヒン</t>
    </rPh>
    <rPh sb="3" eb="4">
      <t>ヒ</t>
    </rPh>
    <phoneticPr fontId="5"/>
  </si>
  <si>
    <t>旅費</t>
    <rPh sb="0" eb="2">
      <t>リョヒ</t>
    </rPh>
    <phoneticPr fontId="5"/>
  </si>
  <si>
    <t>設備備品の償却費</t>
    <rPh sb="0" eb="2">
      <t>セツビ</t>
    </rPh>
    <rPh sb="2" eb="4">
      <t>ビヒン</t>
    </rPh>
    <rPh sb="5" eb="7">
      <t>ショウキャク</t>
    </rPh>
    <rPh sb="7" eb="8">
      <t>ヒ</t>
    </rPh>
    <phoneticPr fontId="5"/>
  </si>
  <si>
    <t>試験研究用消耗品</t>
    <rPh sb="0" eb="2">
      <t>シケン</t>
    </rPh>
    <rPh sb="2" eb="5">
      <t>ケンキュウヨウ</t>
    </rPh>
    <rPh sb="5" eb="7">
      <t>ショウモウ</t>
    </rPh>
    <rPh sb="7" eb="8">
      <t>ヒン</t>
    </rPh>
    <phoneticPr fontId="5"/>
  </si>
  <si>
    <t>△△△－△△△△</t>
    <phoneticPr fontId="5"/>
  </si>
  <si>
    <t>××××</t>
    <phoneticPr fontId="5"/>
  </si>
  <si>
    <t>合  計</t>
    <rPh sb="0" eb="1">
      <t>ゴウ</t>
    </rPh>
    <rPh sb="3" eb="4">
      <t>ケイ</t>
    </rPh>
    <phoneticPr fontId="17"/>
  </si>
  <si>
    <t>備  考</t>
    <rPh sb="0" eb="1">
      <t>ビ</t>
    </rPh>
    <rPh sb="3" eb="4">
      <t>コウ</t>
    </rPh>
    <phoneticPr fontId="17"/>
  </si>
  <si>
    <t>精算額合計（B）</t>
    <rPh sb="0" eb="3">
      <t>セイサンガク</t>
    </rPh>
    <rPh sb="3" eb="5">
      <t>ゴウケイ</t>
    </rPh>
    <phoneticPr fontId="5"/>
  </si>
  <si>
    <t>規　格</t>
  </si>
  <si>
    <t>単　価</t>
    <phoneticPr fontId="5"/>
  </si>
  <si>
    <t>金　額</t>
    <phoneticPr fontId="5"/>
  </si>
  <si>
    <t>（記載要領）</t>
    <phoneticPr fontId="5"/>
  </si>
  <si>
    <t>・ 購入の場合は、備考欄に取得年月日を記載すること。</t>
    <phoneticPr fontId="5"/>
  </si>
  <si>
    <t>　設備備品費</t>
    <rPh sb="1" eb="3">
      <t>セツビ</t>
    </rPh>
    <rPh sb="3" eb="6">
      <t>ビヒンヒ</t>
    </rPh>
    <phoneticPr fontId="5"/>
  </si>
  <si>
    <t>　消耗品費</t>
    <rPh sb="1" eb="4">
      <t>ショウモウヒン</t>
    </rPh>
    <rPh sb="4" eb="5">
      <t>ヒ</t>
    </rPh>
    <phoneticPr fontId="5"/>
  </si>
  <si>
    <t>　人件費（賃金）</t>
    <rPh sb="1" eb="4">
      <t>ジンケンヒ</t>
    </rPh>
    <rPh sb="5" eb="7">
      <t>チンギン</t>
    </rPh>
    <phoneticPr fontId="5"/>
  </si>
  <si>
    <t>　謝金</t>
    <rPh sb="1" eb="3">
      <t>シャキン</t>
    </rPh>
    <phoneticPr fontId="5"/>
  </si>
  <si>
    <t>　印刷製本費</t>
    <rPh sb="1" eb="3">
      <t>インサツ</t>
    </rPh>
    <rPh sb="3" eb="5">
      <t>セイホン</t>
    </rPh>
    <rPh sb="5" eb="6">
      <t>ヒ</t>
    </rPh>
    <phoneticPr fontId="5"/>
  </si>
  <si>
    <t>　会議費</t>
    <rPh sb="1" eb="4">
      <t>カイギヒ</t>
    </rPh>
    <phoneticPr fontId="5"/>
  </si>
  <si>
    <t>　通信運搬費</t>
    <rPh sb="1" eb="3">
      <t>ツウシン</t>
    </rPh>
    <rPh sb="3" eb="5">
      <t>ウンパン</t>
    </rPh>
    <rPh sb="5" eb="6">
      <t>ヒ</t>
    </rPh>
    <phoneticPr fontId="5"/>
  </si>
  <si>
    <t>　光熱水料</t>
    <rPh sb="1" eb="5">
      <t>コウネツスイリョウ</t>
    </rPh>
    <phoneticPr fontId="5"/>
  </si>
  <si>
    <t>　その他（諸経費）</t>
    <rPh sb="3" eb="4">
      <t>タ</t>
    </rPh>
    <rPh sb="5" eb="8">
      <t>ショケイヒ</t>
    </rPh>
    <phoneticPr fontId="5"/>
  </si>
  <si>
    <t>　国内旅費</t>
    <rPh sb="1" eb="3">
      <t>コクナイ</t>
    </rPh>
    <rPh sb="3" eb="5">
      <t>リョヒ</t>
    </rPh>
    <phoneticPr fontId="5"/>
  </si>
  <si>
    <t>　外国旅費</t>
    <rPh sb="1" eb="3">
      <t>ガイコク</t>
    </rPh>
    <rPh sb="3" eb="5">
      <t>リョヒ</t>
    </rPh>
    <phoneticPr fontId="5"/>
  </si>
  <si>
    <t>　（依頼出張）国内・外国旅費</t>
    <rPh sb="2" eb="4">
      <t>イライ</t>
    </rPh>
    <rPh sb="4" eb="6">
      <t>シュッチョウ</t>
    </rPh>
    <rPh sb="7" eb="9">
      <t>コクナイ</t>
    </rPh>
    <rPh sb="10" eb="12">
      <t>ガイコク</t>
    </rPh>
    <rPh sb="12" eb="14">
      <t>リョヒ</t>
    </rPh>
    <phoneticPr fontId="17"/>
  </si>
  <si>
    <t>国内旅費</t>
    <rPh sb="0" eb="2">
      <t>コクナイ</t>
    </rPh>
    <rPh sb="2" eb="4">
      <t>リョヒ</t>
    </rPh>
    <phoneticPr fontId="5"/>
  </si>
  <si>
    <t>外国旅費</t>
    <rPh sb="0" eb="2">
      <t>ガイコク</t>
    </rPh>
    <rPh sb="2" eb="4">
      <t>リョヒ</t>
    </rPh>
    <phoneticPr fontId="5"/>
  </si>
  <si>
    <t>（依頼出張）国内・外国旅費</t>
    <rPh sb="6" eb="8">
      <t>コクナイ</t>
    </rPh>
    <rPh sb="9" eb="11">
      <t>ガイコク</t>
    </rPh>
    <rPh sb="11" eb="13">
      <t>リョヒ</t>
    </rPh>
    <phoneticPr fontId="17"/>
  </si>
  <si>
    <t>　消費税等相当額</t>
    <phoneticPr fontId="5"/>
  </si>
  <si>
    <t>○○○－△△△△</t>
    <phoneticPr fontId="5"/>
  </si>
  <si>
    <t>自己資金が成立下限額以下です。不足分を自己資金に追加してください。</t>
    <phoneticPr fontId="5"/>
  </si>
  <si>
    <t>（代表機関名）</t>
    <rPh sb="1" eb="3">
      <t>ダイヒョウ</t>
    </rPh>
    <rPh sb="3" eb="5">
      <t>キカン</t>
    </rPh>
    <rPh sb="5" eb="6">
      <t>メイ</t>
    </rPh>
    <phoneticPr fontId="5"/>
  </si>
  <si>
    <t>令和　年　月　日</t>
    <rPh sb="0" eb="1">
      <t>レイ</t>
    </rPh>
    <rPh sb="1" eb="2">
      <t>ワ</t>
    </rPh>
    <phoneticPr fontId="5"/>
  </si>
  <si>
    <t>　外注費</t>
    <rPh sb="1" eb="3">
      <t>ガイチュウ</t>
    </rPh>
    <rPh sb="3" eb="4">
      <t>ヒ</t>
    </rPh>
    <phoneticPr fontId="5"/>
  </si>
  <si>
    <t>研究管理運営機関設置の有無</t>
    <rPh sb="0" eb="2">
      <t>ケンキュウ</t>
    </rPh>
    <rPh sb="2" eb="4">
      <t>カンリ</t>
    </rPh>
    <rPh sb="4" eb="6">
      <t>ウンエイ</t>
    </rPh>
    <rPh sb="6" eb="8">
      <t>キカン</t>
    </rPh>
    <rPh sb="8" eb="10">
      <t>セッチ</t>
    </rPh>
    <rPh sb="11" eb="13">
      <t>ウム</t>
    </rPh>
    <phoneticPr fontId="5"/>
  </si>
  <si>
    <t>外注費</t>
    <rPh sb="0" eb="2">
      <t>ガイチュウ</t>
    </rPh>
    <rPh sb="2" eb="3">
      <t>ヒ</t>
    </rPh>
    <phoneticPr fontId="5"/>
  </si>
  <si>
    <t>印刷製本費</t>
    <rPh sb="0" eb="2">
      <t>インサツ</t>
    </rPh>
    <rPh sb="2" eb="4">
      <t>セイホン</t>
    </rPh>
    <rPh sb="4" eb="5">
      <t>ヒ</t>
    </rPh>
    <phoneticPr fontId="5"/>
  </si>
  <si>
    <t>会議費</t>
    <rPh sb="0" eb="3">
      <t>カイギヒ</t>
    </rPh>
    <phoneticPr fontId="5"/>
  </si>
  <si>
    <t>通信運搬費</t>
    <rPh sb="0" eb="2">
      <t>ツウシン</t>
    </rPh>
    <rPh sb="2" eb="4">
      <t>ウンパン</t>
    </rPh>
    <rPh sb="4" eb="5">
      <t>ヒ</t>
    </rPh>
    <phoneticPr fontId="5"/>
  </si>
  <si>
    <t>光熱水料</t>
    <rPh sb="0" eb="4">
      <t>コウネツスイリョウ</t>
    </rPh>
    <phoneticPr fontId="5"/>
  </si>
  <si>
    <t>小計</t>
    <rPh sb="0" eb="2">
      <t>ショウケイ</t>
    </rPh>
    <phoneticPr fontId="5"/>
  </si>
  <si>
    <t>２－１－２　委託費</t>
    <rPh sb="6" eb="8">
      <t>イタク</t>
    </rPh>
    <rPh sb="8" eb="9">
      <t>ヒ</t>
    </rPh>
    <phoneticPr fontId="5"/>
  </si>
  <si>
    <t>２－１－３　委託費</t>
    <rPh sb="6" eb="8">
      <t>イタク</t>
    </rPh>
    <rPh sb="8" eb="9">
      <t>ヒ</t>
    </rPh>
    <phoneticPr fontId="5"/>
  </si>
  <si>
    <t>２－１－４　委託費</t>
    <rPh sb="6" eb="8">
      <t>イタク</t>
    </rPh>
    <rPh sb="8" eb="9">
      <t>ヒ</t>
    </rPh>
    <phoneticPr fontId="5"/>
  </si>
  <si>
    <t>（マッチングファンド対象構成員）</t>
    <phoneticPr fontId="5"/>
  </si>
  <si>
    <t>２－２－１　自己資金</t>
    <rPh sb="6" eb="8">
      <t>ジコ</t>
    </rPh>
    <rPh sb="8" eb="10">
      <t>シキン</t>
    </rPh>
    <phoneticPr fontId="5"/>
  </si>
  <si>
    <t>２－２－２　自己資金</t>
    <rPh sb="6" eb="8">
      <t>ジコ</t>
    </rPh>
    <rPh sb="8" eb="10">
      <t>シキン</t>
    </rPh>
    <phoneticPr fontId="5"/>
  </si>
  <si>
    <t>２－２－３　自己資金</t>
    <rPh sb="6" eb="8">
      <t>ジコ</t>
    </rPh>
    <rPh sb="8" eb="10">
      <t>シキン</t>
    </rPh>
    <phoneticPr fontId="5"/>
  </si>
  <si>
    <t>２－２－４　自己資金</t>
    <rPh sb="6" eb="8">
      <t>ジコ</t>
    </rPh>
    <rPh sb="8" eb="10">
      <t>シキン</t>
    </rPh>
    <phoneticPr fontId="5"/>
  </si>
  <si>
    <t>e-Rad課題ID(半角英数字)</t>
    <phoneticPr fontId="5"/>
  </si>
  <si>
    <t>研究課題番号：</t>
    <rPh sb="0" eb="2">
      <t>ケンキュウ</t>
    </rPh>
    <rPh sb="2" eb="4">
      <t>カダイ</t>
    </rPh>
    <rPh sb="4" eb="6">
      <t>バンゴウ</t>
    </rPh>
    <phoneticPr fontId="5"/>
  </si>
  <si>
    <t>開始：</t>
    <rPh sb="0" eb="2">
      <t>カイシ</t>
    </rPh>
    <phoneticPr fontId="5"/>
  </si>
  <si>
    <t>完了：</t>
    <rPh sb="0" eb="2">
      <t>カンリョウ</t>
    </rPh>
    <phoneticPr fontId="5"/>
  </si>
  <si>
    <t>（住所）</t>
    <rPh sb="1" eb="2">
      <t>ジュウ</t>
    </rPh>
    <rPh sb="2" eb="3">
      <t>ショ</t>
    </rPh>
    <phoneticPr fontId="5"/>
  </si>
  <si>
    <t>（代表者名）</t>
    <rPh sb="1" eb="2">
      <t>ダイ</t>
    </rPh>
    <rPh sb="2" eb="3">
      <t>ヒョウ</t>
    </rPh>
    <rPh sb="3" eb="4">
      <t>モノ</t>
    </rPh>
    <rPh sb="4" eb="5">
      <t>メイ</t>
    </rPh>
    <phoneticPr fontId="5"/>
  </si>
  <si>
    <t>費目、細目/構成員名</t>
    <phoneticPr fontId="5"/>
  </si>
  <si>
    <t>試験研究計画名</t>
    <rPh sb="0" eb="7">
      <t>シケンケンキュウケイカクメイ</t>
    </rPh>
    <phoneticPr fontId="5"/>
  </si>
  <si>
    <t>研 究 項 目 別 の 分 担</t>
    <rPh sb="0" eb="1">
      <t>ケン</t>
    </rPh>
    <rPh sb="2" eb="3">
      <t>キワム</t>
    </rPh>
    <rPh sb="4" eb="5">
      <t>コウ</t>
    </rPh>
    <rPh sb="6" eb="7">
      <t>メ</t>
    </rPh>
    <rPh sb="8" eb="9">
      <t>ベツ</t>
    </rPh>
    <rPh sb="12" eb="13">
      <t>ブン</t>
    </rPh>
    <rPh sb="14" eb="15">
      <t>タダシ</t>
    </rPh>
    <phoneticPr fontId="54"/>
  </si>
  <si>
    <t>担当研究
項目番号</t>
    <rPh sb="0" eb="2">
      <t>タントウ</t>
    </rPh>
    <rPh sb="2" eb="4">
      <t>ケンキュウ</t>
    </rPh>
    <rPh sb="5" eb="7">
      <t>コウモク</t>
    </rPh>
    <rPh sb="7" eb="9">
      <t>バンゴウ</t>
    </rPh>
    <phoneticPr fontId="54"/>
  </si>
  <si>
    <t>研究項目名</t>
    <rPh sb="0" eb="2">
      <t>ケンキュウ</t>
    </rPh>
    <rPh sb="2" eb="4">
      <t>コウモク</t>
    </rPh>
    <rPh sb="4" eb="5">
      <t>メイ</t>
    </rPh>
    <phoneticPr fontId="54"/>
  </si>
  <si>
    <t>役
割</t>
    <rPh sb="0" eb="1">
      <t>ヤク</t>
    </rPh>
    <rPh sb="2" eb="3">
      <t>ワリ</t>
    </rPh>
    <phoneticPr fontId="54"/>
  </si>
  <si>
    <t>担当者氏名</t>
    <rPh sb="0" eb="3">
      <t>タントウシャ</t>
    </rPh>
    <rPh sb="3" eb="5">
      <t>シメイ</t>
    </rPh>
    <phoneticPr fontId="54"/>
  </si>
  <si>
    <t>所属・部署・役職</t>
    <rPh sb="0" eb="2">
      <t>ショゾク</t>
    </rPh>
    <rPh sb="3" eb="5">
      <t>ブショ</t>
    </rPh>
    <rPh sb="6" eb="8">
      <t>ヤクショク</t>
    </rPh>
    <phoneticPr fontId="54"/>
  </si>
  <si>
    <t>期　　　　間</t>
    <rPh sb="0" eb="1">
      <t>キ</t>
    </rPh>
    <rPh sb="5" eb="6">
      <t>アイダ</t>
    </rPh>
    <phoneticPr fontId="54"/>
  </si>
  <si>
    <t>備　　　　考</t>
    <rPh sb="0" eb="1">
      <t>ソナエ</t>
    </rPh>
    <rPh sb="5" eb="6">
      <t>コウ</t>
    </rPh>
    <phoneticPr fontId="54"/>
  </si>
  <si>
    <t>１－（１）</t>
    <phoneticPr fontId="54"/>
  </si>
  <si>
    <t>○○・・・・・</t>
    <phoneticPr fontId="54"/>
  </si>
  <si>
    <t>◎</t>
  </si>
  <si>
    <t>□□　□□□</t>
    <phoneticPr fontId="54"/>
  </si>
  <si>
    <t>△△　□□□</t>
    <phoneticPr fontId="54"/>
  </si>
  <si>
    <t>エフォート</t>
    <phoneticPr fontId="5"/>
  </si>
  <si>
    <t>若手</t>
    <rPh sb="0" eb="2">
      <t>ワカテ</t>
    </rPh>
    <phoneticPr fontId="5"/>
  </si>
  <si>
    <t>バイアウト</t>
    <phoneticPr fontId="5"/>
  </si>
  <si>
    <t>ＲＡ</t>
    <phoneticPr fontId="5"/>
  </si>
  <si>
    <t>精　算　額</t>
    <phoneticPr fontId="5"/>
  </si>
  <si>
    <t>有</t>
  </si>
  <si>
    <t>自己資金 前年度からの繰越額（b)</t>
    <phoneticPr fontId="5"/>
  </si>
  <si>
    <t>精算額合計</t>
    <rPh sb="0" eb="3">
      <t>セイサンガク</t>
    </rPh>
    <rPh sb="3" eb="5">
      <t>ゴウケイ</t>
    </rPh>
    <phoneticPr fontId="5"/>
  </si>
  <si>
    <t>予算額合計</t>
    <rPh sb="0" eb="3">
      <t>ヨサンガク</t>
    </rPh>
    <rPh sb="3" eb="5">
      <t>ゴウケイ</t>
    </rPh>
    <phoneticPr fontId="5"/>
  </si>
  <si>
    <t>委託費（A）</t>
    <rPh sb="0" eb="2">
      <t>イタク</t>
    </rPh>
    <rPh sb="2" eb="3">
      <t>ヒ</t>
    </rPh>
    <phoneticPr fontId="5"/>
  </si>
  <si>
    <t>予算額合計</t>
    <rPh sb="0" eb="2">
      <t>ヨサン</t>
    </rPh>
    <rPh sb="2" eb="3">
      <t>ガク</t>
    </rPh>
    <rPh sb="3" eb="5">
      <t>ゴウケイ</t>
    </rPh>
    <phoneticPr fontId="5"/>
  </si>
  <si>
    <t>設備備品費</t>
    <rPh sb="0" eb="2">
      <t>セツビ</t>
    </rPh>
    <rPh sb="2" eb="4">
      <t>ビヒン</t>
    </rPh>
    <rPh sb="4" eb="5">
      <t>ヒ</t>
    </rPh>
    <phoneticPr fontId="5"/>
  </si>
  <si>
    <t>消耗品費</t>
    <rPh sb="0" eb="2">
      <t>ショウモウ</t>
    </rPh>
    <rPh sb="2" eb="3">
      <t>ヒン</t>
    </rPh>
    <rPh sb="3" eb="4">
      <t>ヒ</t>
    </rPh>
    <phoneticPr fontId="5"/>
  </si>
  <si>
    <t>（依頼出張）国内・外国旅費</t>
    <rPh sb="1" eb="3">
      <t>イライ</t>
    </rPh>
    <rPh sb="3" eb="5">
      <t>シュッチョウ</t>
    </rPh>
    <rPh sb="6" eb="8">
      <t>コクナイ</t>
    </rPh>
    <rPh sb="9" eb="11">
      <t>ガイコク</t>
    </rPh>
    <rPh sb="11" eb="13">
      <t>リョヒ</t>
    </rPh>
    <phoneticPr fontId="5"/>
  </si>
  <si>
    <t>外注費</t>
    <rPh sb="0" eb="3">
      <t>ガイチュウヒ</t>
    </rPh>
    <phoneticPr fontId="5"/>
  </si>
  <si>
    <t>消費税等相当額</t>
    <rPh sb="0" eb="3">
      <t>ショウヒゼイ</t>
    </rPh>
    <rPh sb="3" eb="4">
      <t>トウ</t>
    </rPh>
    <rPh sb="4" eb="7">
      <t>ソウトウガク</t>
    </rPh>
    <phoneticPr fontId="5"/>
  </si>
  <si>
    <t>繰越合計額</t>
    <rPh sb="0" eb="2">
      <t>クリコシ</t>
    </rPh>
    <rPh sb="2" eb="4">
      <t>ゴウケイ</t>
    </rPh>
    <rPh sb="4" eb="5">
      <t>ガク</t>
    </rPh>
    <phoneticPr fontId="5"/>
  </si>
  <si>
    <t>―――事業名を選択して下さい―――</t>
    <rPh sb="3" eb="6">
      <t>ジギョウメイ</t>
    </rPh>
    <phoneticPr fontId="54"/>
  </si>
  <si>
    <t>イノベーション創出強化研究推進事業</t>
    <phoneticPr fontId="54"/>
  </si>
  <si>
    <t>戦略的スマート農業技術等の開発・改良</t>
    <phoneticPr fontId="54"/>
  </si>
  <si>
    <t>（コンソーシアム名）</t>
    <phoneticPr fontId="5"/>
  </si>
  <si>
    <t>令和〇年度　委託費集計表　</t>
    <rPh sb="0" eb="2">
      <t>レイワ</t>
    </rPh>
    <rPh sb="3" eb="5">
      <t>ネンド</t>
    </rPh>
    <rPh sb="6" eb="9">
      <t>イタクヒ</t>
    </rPh>
    <rPh sb="9" eb="12">
      <t>シュウケイヒョウ</t>
    </rPh>
    <phoneticPr fontId="5"/>
  </si>
  <si>
    <t>【精算額】</t>
    <rPh sb="1" eb="4">
      <t>セイサンガク</t>
    </rPh>
    <phoneticPr fontId="5"/>
  </si>
  <si>
    <t>【予算額】</t>
    <rPh sb="1" eb="4">
      <t>ヨサンガク</t>
    </rPh>
    <phoneticPr fontId="5"/>
  </si>
  <si>
    <t>―――リストから選択し年度を入力してください―――</t>
  </si>
  <si>
    <t>令和〇年度委託事業について、下記のとおり実施したので、その実績を報告します。</t>
  </si>
  <si>
    <t>令和〇年度委託事業について、下記のとおり実施したので、その実績を報告します。</t>
    <phoneticPr fontId="5"/>
  </si>
  <si>
    <t>（経理様式２－２）</t>
    <rPh sb="1" eb="3">
      <t>ケイリ</t>
    </rPh>
    <rPh sb="3" eb="5">
      <t>ヨウシキ</t>
    </rPh>
    <phoneticPr fontId="3"/>
  </si>
  <si>
    <t>令和○年度委託事業について、下記のとおり実施したので、その実績を報告します。
また、併せて自己資金超過額のうち、金○，○○○，○○○円を試験研究委託契約書特記事項１の第２条の規定により、繰越承認願いたく申請します。</t>
    <phoneticPr fontId="5"/>
  </si>
  <si>
    <t>繰　越　額</t>
    <phoneticPr fontId="5"/>
  </si>
  <si>
    <t>繰越の有無</t>
    <rPh sb="0" eb="2">
      <t>クリコシ</t>
    </rPh>
    <rPh sb="3" eb="5">
      <t>ウム</t>
    </rPh>
    <phoneticPr fontId="5"/>
  </si>
  <si>
    <t>　 試験研究計画名：</t>
    <phoneticPr fontId="5"/>
  </si>
  <si>
    <t>　 コンソーシアム名：　</t>
    <rPh sb="9" eb="10">
      <t>メイ</t>
    </rPh>
    <phoneticPr fontId="5"/>
  </si>
  <si>
    <t>　　当該事業年度の実施期間：</t>
    <rPh sb="2" eb="4">
      <t>トウガイ</t>
    </rPh>
    <rPh sb="4" eb="6">
      <t>ジギョウ</t>
    </rPh>
    <rPh sb="6" eb="8">
      <t>ネンド</t>
    </rPh>
    <rPh sb="9" eb="11">
      <t>ジッシ</t>
    </rPh>
    <rPh sb="11" eb="13">
      <t>キカン</t>
    </rPh>
    <phoneticPr fontId="5"/>
  </si>
  <si>
    <t>間接経費割合</t>
    <phoneticPr fontId="5"/>
  </si>
  <si>
    <t>-</t>
    <phoneticPr fontId="5"/>
  </si>
  <si>
    <t>合　計</t>
    <phoneticPr fontId="5"/>
  </si>
  <si>
    <t>品　　名</t>
    <phoneticPr fontId="5"/>
  </si>
  <si>
    <t>規　格</t>
    <phoneticPr fontId="5"/>
  </si>
  <si>
    <t>員数</t>
    <phoneticPr fontId="5"/>
  </si>
  <si>
    <t>計</t>
    <phoneticPr fontId="5"/>
  </si>
  <si>
    <t>令和〇年度　自己資金集計表　</t>
    <rPh sb="0" eb="2">
      <t>レイワ</t>
    </rPh>
    <rPh sb="3" eb="5">
      <t>ネンド</t>
    </rPh>
    <rPh sb="6" eb="8">
      <t>ジコ</t>
    </rPh>
    <rPh sb="8" eb="10">
      <t>シキン</t>
    </rPh>
    <rPh sb="10" eb="13">
      <t>シュウケイヒョウ</t>
    </rPh>
    <phoneticPr fontId="5"/>
  </si>
  <si>
    <t>令和〇年度（翌年度繰越）委託事業について、下記のとおり実施したので、その実績を報告します。</t>
    <phoneticPr fontId="5"/>
  </si>
  <si>
    <t>（注）研究管理運営業務を専門に行う研究管理運営機関を設置した場合のみ一般管理費を計上できます。
（注２）繰越額は「繰越承認申請書（経理様式８）」を提出し、繰越が認められた場合のみ計上できます。</t>
    <phoneticPr fontId="5"/>
  </si>
  <si>
    <t>ＤＮＡシーケンサー</t>
    <phoneticPr fontId="5"/>
  </si>
  <si>
    <t>○○社製</t>
    <phoneticPr fontId="5"/>
  </si>
  <si>
    <t>型式等</t>
    <phoneticPr fontId="5"/>
  </si>
  <si>
    <t>△△社製</t>
    <phoneticPr fontId="5"/>
  </si>
  <si>
    <t>△△△△△△</t>
    <phoneticPr fontId="5"/>
  </si>
  <si>
    <t>１式</t>
    <phoneticPr fontId="5"/>
  </si>
  <si>
    <t>２台</t>
    <phoneticPr fontId="5"/>
  </si>
  <si>
    <t>○○大学</t>
    <phoneticPr fontId="5"/>
  </si>
  <si>
    <t>△△株式会社</t>
    <phoneticPr fontId="5"/>
  </si>
  <si>
    <t>リース期間総額</t>
    <phoneticPr fontId="5"/>
  </si>
  <si>
    <t>リース月額（単価）</t>
    <phoneticPr fontId="5"/>
  </si>
  <si>
    <t>××社製</t>
    <phoneticPr fontId="5"/>
  </si>
  <si>
    <t>1台</t>
    <phoneticPr fontId="5"/>
  </si>
  <si>
    <t>××株式会社</t>
    <phoneticPr fontId="5"/>
  </si>
  <si>
    <t>・ リースによる物品の導入についても記載すること。（レンタルについては記載不要）</t>
    <phoneticPr fontId="5"/>
  </si>
  <si>
    <t>・単価及び金額欄は、当該年度にかかる単価・リース料の額を記載すること。</t>
    <phoneticPr fontId="5"/>
  </si>
  <si>
    <t>・備考欄は、リースの種類（ファイナンス又はオペレーティングリース）、リース期間、リース期間月数、リース料総額を記載すること。</t>
    <phoneticPr fontId="5"/>
  </si>
  <si>
    <t>△△製作所</t>
    <rPh sb="2" eb="5">
      <t>セイサクショ</t>
    </rPh>
    <phoneticPr fontId="5"/>
  </si>
  <si>
    <t>・試作品等が複数の部分により構成される場合には、その部分を試作品等の内訳として記載すること。</t>
    <phoneticPr fontId="5"/>
  </si>
  <si>
    <t>・「製造又は取得価格」欄は、当該試作品等の直接材料費の額を記載すること。</t>
    <phoneticPr fontId="5"/>
  </si>
  <si>
    <t>・「資産計上した場合の年月」欄は、各年度中に資産計上した場合に記載すること。</t>
    <phoneticPr fontId="5"/>
  </si>
  <si>
    <t>令和△年△月△日</t>
    <phoneticPr fontId="5"/>
  </si>
  <si>
    <t>執行未済額(返還額)</t>
    <rPh sb="0" eb="2">
      <t>シッコウ</t>
    </rPh>
    <rPh sb="2" eb="4">
      <t>ミサイ</t>
    </rPh>
    <rPh sb="4" eb="5">
      <t>ガク</t>
    </rPh>
    <rPh sb="6" eb="9">
      <t>ヘンカンガク</t>
    </rPh>
    <phoneticPr fontId="5"/>
  </si>
  <si>
    <t>執行未済額（返還額）</t>
    <phoneticPr fontId="5"/>
  </si>
  <si>
    <t>イノベーション創出強化研究推進事業</t>
    <phoneticPr fontId="5"/>
  </si>
  <si>
    <t>04000ABC</t>
    <phoneticPr fontId="5"/>
  </si>
  <si>
    <t>令和〇年〇月〇日</t>
    <rPh sb="0" eb="1">
      <t>レイ</t>
    </rPh>
    <rPh sb="1" eb="2">
      <t>ワ</t>
    </rPh>
    <phoneticPr fontId="5"/>
  </si>
  <si>
    <t>（住所）〇県〇市〇町〇〇番地</t>
    <rPh sb="1" eb="2">
      <t>ジュウ</t>
    </rPh>
    <rPh sb="2" eb="3">
      <t>ショ</t>
    </rPh>
    <phoneticPr fontId="5"/>
  </si>
  <si>
    <t>（コンソーシアム名）○○○○コンソーシアム</t>
    <phoneticPr fontId="5"/>
  </si>
  <si>
    <t>（代表機関名）○○○○　○○大学</t>
    <rPh sb="1" eb="3">
      <t>ダイヒョウ</t>
    </rPh>
    <rPh sb="3" eb="5">
      <t>キカン</t>
    </rPh>
    <rPh sb="5" eb="6">
      <t>メイ</t>
    </rPh>
    <phoneticPr fontId="5"/>
  </si>
  <si>
    <t>令和□年□月□日</t>
    <phoneticPr fontId="5"/>
  </si>
  <si>
    <t>××大学××研究センター　生研　太郎</t>
    <phoneticPr fontId="5"/>
  </si>
  <si>
    <t>※研究代表者の所属・氏名を記載してください</t>
    <phoneticPr fontId="5"/>
  </si>
  <si>
    <t>　構成員の場合は、研究実施責任者の所属・氏名を記載してください</t>
    <phoneticPr fontId="5"/>
  </si>
  <si>
    <r>
      <rPr>
        <sz val="10"/>
        <color rgb="FFFF0000"/>
        <rFont val="ＭＳ Ｐゴシック"/>
        <family val="3"/>
        <charset val="128"/>
      </rPr>
      <t>○○○○○○○○○</t>
    </r>
    <r>
      <rPr>
        <sz val="10"/>
        <rFont val="ＭＳ Ｐゴシック"/>
        <family val="3"/>
        <charset val="128"/>
      </rPr>
      <t xml:space="preserve">
</t>
    </r>
    <r>
      <rPr>
        <sz val="10"/>
        <color theme="4"/>
        <rFont val="ＭＳ Ｐゴシック"/>
        <family val="3"/>
        <charset val="128"/>
      </rPr>
      <t>※委託研究契約書に記載されている試験研究計画名を記載してください</t>
    </r>
    <phoneticPr fontId="5"/>
  </si>
  <si>
    <r>
      <rPr>
        <sz val="10"/>
        <color theme="4"/>
        <rFont val="ＭＳ Ｐゴシック"/>
        <family val="3"/>
        <charset val="128"/>
      </rPr>
      <t>①（当該事業年度予算の報告）</t>
    </r>
    <r>
      <rPr>
        <sz val="10"/>
        <rFont val="ＭＳ Ｐゴシック"/>
        <family val="3"/>
        <charset val="128"/>
      </rPr>
      <t xml:space="preserve">
</t>
    </r>
    <r>
      <rPr>
        <sz val="9"/>
        <color rgb="FFFF0000"/>
        <rFont val="ＭＳ Ｐゴシック"/>
        <family val="3"/>
        <charset val="128"/>
      </rPr>
      <t>令和〇年度委託事業について、下記のとおり実施したので、その実績を報告します。</t>
    </r>
    <r>
      <rPr>
        <sz val="10"/>
        <color rgb="FFFF0000"/>
        <rFont val="ＭＳ Ｐゴシック"/>
        <family val="3"/>
        <charset val="128"/>
      </rPr>
      <t xml:space="preserve">
</t>
    </r>
    <r>
      <rPr>
        <sz val="10"/>
        <color theme="4"/>
        <rFont val="ＭＳ Ｐゴシック"/>
        <family val="3"/>
        <charset val="128"/>
      </rPr>
      <t>②（当該事業年度予算の報告［自己資金の繰越</t>
    </r>
    <r>
      <rPr>
        <b/>
        <sz val="10"/>
        <color theme="4"/>
        <rFont val="ＭＳ Ｐゴシック"/>
        <family val="3"/>
        <charset val="128"/>
      </rPr>
      <t>有</t>
    </r>
    <r>
      <rPr>
        <sz val="10"/>
        <color theme="4"/>
        <rFont val="ＭＳ Ｐゴシック"/>
        <family val="3"/>
        <charset val="128"/>
      </rPr>
      <t>］）</t>
    </r>
    <r>
      <rPr>
        <sz val="10"/>
        <rFont val="ＭＳ Ｐゴシック"/>
        <family val="3"/>
        <charset val="128"/>
      </rPr>
      <t xml:space="preserve">
</t>
    </r>
    <r>
      <rPr>
        <sz val="9"/>
        <color rgb="FFFF0000"/>
        <rFont val="ＭＳ Ｐゴシック"/>
        <family val="3"/>
        <charset val="128"/>
      </rPr>
      <t>令和○年度委託事業について、下記のとおり実施したので、その実績を報告します。
また、併せて自己資金超過額のうち、金○，○○○，○○○円を試験研究委託契約書特記事項１の第２条の規定により、繰越承認願いたく申請します。</t>
    </r>
    <r>
      <rPr>
        <sz val="10"/>
        <rFont val="ＭＳ Ｐゴシック"/>
        <family val="3"/>
        <charset val="128"/>
      </rPr>
      <t xml:space="preserve">
</t>
    </r>
    <r>
      <rPr>
        <sz val="10"/>
        <color theme="4"/>
        <rFont val="ＭＳ Ｐゴシック"/>
        <family val="3"/>
        <charset val="128"/>
      </rPr>
      <t xml:space="preserve">③（繰越予算の報告）
</t>
    </r>
    <r>
      <rPr>
        <sz val="9"/>
        <color rgb="FFFF0000"/>
        <rFont val="ＭＳ Ｐゴシック"/>
        <family val="3"/>
        <charset val="128"/>
      </rPr>
      <t>令和〇年度（翌年度繰越）委託事業について、下記のとおり実施したので、その実績を報告します。</t>
    </r>
    <rPh sb="75" eb="76">
      <t>アリ</t>
    </rPh>
    <phoneticPr fontId="5"/>
  </si>
  <si>
    <t>増減</t>
    <rPh sb="0" eb="2">
      <t>ゾウゲン</t>
    </rPh>
    <phoneticPr fontId="5"/>
  </si>
  <si>
    <t>（単位：円）</t>
  </si>
  <si>
    <t>（単位：円）</t>
    <phoneticPr fontId="5"/>
  </si>
  <si>
    <t>執行未済額（返還額）</t>
    <phoneticPr fontId="5"/>
  </si>
  <si>
    <t>収支精算表の金額は集計表から転記されます。</t>
    <phoneticPr fontId="5"/>
  </si>
  <si>
    <t>（①から転記）e-Rad課題ID(半角英数字)11111111</t>
    <phoneticPr fontId="5"/>
  </si>
  <si>
    <t>集計表から転記</t>
    <rPh sb="0" eb="3">
      <t>シュウケイヒョウ</t>
    </rPh>
    <rPh sb="5" eb="7">
      <t>テンキ</t>
    </rPh>
    <phoneticPr fontId="5"/>
  </si>
  <si>
    <t>転記</t>
    <rPh sb="0" eb="2">
      <t>テンキ</t>
    </rPh>
    <phoneticPr fontId="5"/>
  </si>
  <si>
    <t>自動計算</t>
    <rPh sb="0" eb="4">
      <t>ジドウケイサン</t>
    </rPh>
    <phoneticPr fontId="5"/>
  </si>
  <si>
    <t>自動計算</t>
    <rPh sb="0" eb="2">
      <t>ジドウ</t>
    </rPh>
    <rPh sb="2" eb="4">
      <t>ケイサン</t>
    </rPh>
    <phoneticPr fontId="5"/>
  </si>
  <si>
    <t>所有権者
（物品の所在地）</t>
    <rPh sb="0" eb="4">
      <t>ショユウケンシャ</t>
    </rPh>
    <rPh sb="6" eb="8">
      <t>ブッピン</t>
    </rPh>
    <rPh sb="9" eb="12">
      <t>ショザイチ</t>
    </rPh>
    <phoneticPr fontId="5"/>
  </si>
  <si>
    <t>耐用年数
（処分制限年月日）</t>
    <rPh sb="0" eb="4">
      <t>タイヨウネンスウ</t>
    </rPh>
    <rPh sb="6" eb="8">
      <t>ショブン</t>
    </rPh>
    <rPh sb="8" eb="10">
      <t>セイゲン</t>
    </rPh>
    <rPh sb="10" eb="13">
      <t>ネンガッピ</t>
    </rPh>
    <phoneticPr fontId="5"/>
  </si>
  <si>
    <t>事業終了後の継続使用の有無</t>
    <rPh sb="0" eb="2">
      <t>ジギョウ</t>
    </rPh>
    <rPh sb="2" eb="5">
      <t>シュウリョウゴ</t>
    </rPh>
    <rPh sb="6" eb="8">
      <t>ケイゾク</t>
    </rPh>
    <rPh sb="8" eb="10">
      <t>シヨウ</t>
    </rPh>
    <rPh sb="11" eb="13">
      <t>ウム</t>
    </rPh>
    <phoneticPr fontId="5"/>
  </si>
  <si>
    <t>４年</t>
    <phoneticPr fontId="5"/>
  </si>
  <si>
    <t>有</t>
    <phoneticPr fontId="5"/>
  </si>
  <si>
    <t>〇年〇月〇購入</t>
    <phoneticPr fontId="5"/>
  </si>
  <si>
    <t>(12ヶ月分）</t>
    <rPh sb="4" eb="5">
      <t>ゲツ</t>
    </rPh>
    <rPh sb="5" eb="6">
      <t>ブン</t>
    </rPh>
    <phoneticPr fontId="4"/>
  </si>
  <si>
    <t>△△株式会社</t>
  </si>
  <si>
    <t>４年</t>
    <rPh sb="1" eb="2">
      <t>ネン</t>
    </rPh>
    <phoneticPr fontId="4"/>
  </si>
  <si>
    <t>（　　―　　）</t>
  </si>
  <si>
    <t>―</t>
  </si>
  <si>
    <t>ファイナンスリース</t>
    <phoneticPr fontId="5"/>
  </si>
  <si>
    <t>リース期間・48ヶ月</t>
    <rPh sb="3" eb="5">
      <t>キカン</t>
    </rPh>
    <phoneticPr fontId="5"/>
  </si>
  <si>
    <t>〇年〇月〇日～</t>
    <rPh sb="1" eb="2">
      <t>ネン</t>
    </rPh>
    <rPh sb="3" eb="4">
      <t>ツキ</t>
    </rPh>
    <rPh sb="5" eb="6">
      <t>ヒ</t>
    </rPh>
    <phoneticPr fontId="5"/>
  </si>
  <si>
    <t>〇年〇月〇日</t>
    <rPh sb="1" eb="2">
      <t>ネン</t>
    </rPh>
    <rPh sb="3" eb="4">
      <t>ガツ</t>
    </rPh>
    <rPh sb="5" eb="6">
      <t>ニチ</t>
    </rPh>
    <phoneticPr fontId="5"/>
  </si>
  <si>
    <t>9,600,000円</t>
    <rPh sb="9" eb="10">
      <t>エン</t>
    </rPh>
    <phoneticPr fontId="5"/>
  </si>
  <si>
    <t>100,000円</t>
    <rPh sb="7" eb="8">
      <t>エン</t>
    </rPh>
    <phoneticPr fontId="5"/>
  </si>
  <si>
    <t>　リース期間・48ヶ月</t>
    <rPh sb="4" eb="6">
      <t>キカン</t>
    </rPh>
    <rPh sb="10" eb="11">
      <t>ゲツ</t>
    </rPh>
    <phoneticPr fontId="5"/>
  </si>
  <si>
    <t>　〇年〇月〇日～〇年〇月〇日</t>
    <phoneticPr fontId="5"/>
  </si>
  <si>
    <t>　リース期間総額　4,800,000円</t>
    <phoneticPr fontId="5"/>
  </si>
  <si>
    <t>　リース月額（単価）100,000円</t>
    <phoneticPr fontId="5"/>
  </si>
  <si>
    <t>所有権者
（物品の所在地）</t>
    <phoneticPr fontId="5"/>
  </si>
  <si>
    <t>構成・仕様</t>
    <rPh sb="0" eb="2">
      <t>コウセイ</t>
    </rPh>
    <rPh sb="3" eb="5">
      <t>シヨウ</t>
    </rPh>
    <phoneticPr fontId="5"/>
  </si>
  <si>
    <t>事業終了後の継続使用の有無</t>
    <phoneticPr fontId="5"/>
  </si>
  <si>
    <t>・「備考」欄には、委託先において、事業終了までに試作品等を完成品として資産計上する予定がある場合に、その旨を記載すること。</t>
    <phoneticPr fontId="5"/>
  </si>
  <si>
    <t>○○○システム</t>
    <phoneticPr fontId="5"/>
  </si>
  <si>
    <t>未計上</t>
  </si>
  <si>
    <t>有</t>
    <rPh sb="0" eb="1">
      <t>アリ</t>
    </rPh>
    <phoneticPr fontId="5"/>
  </si>
  <si>
    <t>○年度に</t>
    <phoneticPr fontId="5"/>
  </si>
  <si>
    <t>ベース車体・A社製 ABC-123</t>
    <phoneticPr fontId="5"/>
  </si>
  <si>
    <t>資産計上予定</t>
    <phoneticPr fontId="5"/>
  </si>
  <si>
    <t>センサー・B社製 DEF</t>
    <phoneticPr fontId="5"/>
  </si>
  <si>
    <t>○○装置・C社製 G-012</t>
    <phoneticPr fontId="5"/>
  </si>
  <si>
    <t>○○装置・C社製 G-345</t>
    <phoneticPr fontId="5"/>
  </si>
  <si>
    <t>○○加工外注・○○製作所</t>
    <phoneticPr fontId="5"/>
  </si>
  <si>
    <t>○○装置</t>
    <phoneticPr fontId="5"/>
  </si>
  <si>
    <t>△△製作所</t>
    <phoneticPr fontId="5"/>
  </si>
  <si>
    <t>未計上</t>
    <phoneticPr fontId="5"/>
  </si>
  <si>
    <t>無</t>
    <rPh sb="0" eb="1">
      <t>ナシ</t>
    </rPh>
    <phoneticPr fontId="5"/>
  </si>
  <si>
    <t>□□装置・D社製 X-678</t>
    <phoneticPr fontId="5"/>
  </si>
  <si>
    <t>□□加工・△△製作所（自社）</t>
    <phoneticPr fontId="5"/>
  </si>
  <si>
    <t>○年度に資産計上予定</t>
    <rPh sb="1" eb="3">
      <t>ネンド</t>
    </rPh>
    <phoneticPr fontId="5"/>
  </si>
  <si>
    <t>マッチング比率</t>
    <rPh sb="5" eb="7">
      <t>ヒリツ</t>
    </rPh>
    <phoneticPr fontId="5"/>
  </si>
  <si>
    <t>-</t>
    <phoneticPr fontId="5"/>
  </si>
  <si>
    <t>自己資金
マッチング条件成立下限額（C)　
　　Aｘマッチング比率</t>
    <rPh sb="0" eb="2">
      <t>ジコ</t>
    </rPh>
    <rPh sb="2" eb="4">
      <t>シキン</t>
    </rPh>
    <rPh sb="10" eb="12">
      <t>ジョウケン</t>
    </rPh>
    <rPh sb="12" eb="14">
      <t>セイリツ</t>
    </rPh>
    <rPh sb="14" eb="16">
      <t>カゲン</t>
    </rPh>
    <rPh sb="16" eb="17">
      <t>ガク</t>
    </rPh>
    <rPh sb="31" eb="33">
      <t>ヒリツ</t>
    </rPh>
    <phoneticPr fontId="17"/>
  </si>
  <si>
    <t>マッチング比率を選択してください</t>
  </si>
  <si>
    <r>
      <t>令和</t>
    </r>
    <r>
      <rPr>
        <sz val="14"/>
        <color rgb="FFFF0000"/>
        <rFont val="ＭＳ Ｐゴシック"/>
        <family val="3"/>
        <charset val="128"/>
      </rPr>
      <t>〇</t>
    </r>
    <r>
      <rPr>
        <sz val="14"/>
        <rFont val="ＭＳ Ｐゴシック"/>
        <family val="3"/>
        <charset val="128"/>
      </rPr>
      <t>年度　自己資金集計表　</t>
    </r>
    <rPh sb="0" eb="2">
      <t>レイワ</t>
    </rPh>
    <rPh sb="3" eb="5">
      <t>ネンド</t>
    </rPh>
    <rPh sb="6" eb="8">
      <t>ジコ</t>
    </rPh>
    <rPh sb="8" eb="10">
      <t>シキン</t>
    </rPh>
    <rPh sb="10" eb="13">
      <t>シュウケイヒョウ</t>
    </rPh>
    <phoneticPr fontId="5"/>
  </si>
  <si>
    <t>（①から転記）e-Rad課題ID(半角英数字)11111111</t>
  </si>
  <si>
    <t>実績報告書①より転記</t>
    <phoneticPr fontId="5"/>
  </si>
  <si>
    <t>〇〇㈱</t>
    <phoneticPr fontId="5"/>
  </si>
  <si>
    <t>繰越承認申請手続きにより翌年度へ繰り越せる金額の限度額です。</t>
    <phoneticPr fontId="5"/>
  </si>
  <si>
    <t>（①から転記）e-Rad課題ID(半角英数字)11111111</t>
    <rPh sb="4" eb="6">
      <t>テンキ</t>
    </rPh>
    <phoneticPr fontId="5"/>
  </si>
  <si>
    <t>実績報告書①から転記</t>
    <rPh sb="0" eb="5">
      <t>ジッセキホウコクショ</t>
    </rPh>
    <rPh sb="8" eb="10">
      <t>テンキ</t>
    </rPh>
    <phoneticPr fontId="5"/>
  </si>
  <si>
    <t>〇〇大学○○研究部門○○△△研究領域</t>
    <rPh sb="2" eb="4">
      <t>ダイガク</t>
    </rPh>
    <rPh sb="6" eb="8">
      <t>ケンキュウ</t>
    </rPh>
    <rPh sb="8" eb="10">
      <t>ブモン</t>
    </rPh>
    <rPh sb="14" eb="16">
      <t>ケンキュウ</t>
    </rPh>
    <rPh sb="16" eb="18">
      <t>リョウイキ</t>
    </rPh>
    <phoneticPr fontId="54"/>
  </si>
  <si>
    <t>令和２年４月～
令和〇年３月</t>
    <rPh sb="0" eb="2">
      <t>レイワ</t>
    </rPh>
    <rPh sb="3" eb="4">
      <t>ネン</t>
    </rPh>
    <rPh sb="5" eb="6">
      <t>ガツ</t>
    </rPh>
    <rPh sb="8" eb="10">
      <t>レイワ</t>
    </rPh>
    <rPh sb="11" eb="12">
      <t>ネン</t>
    </rPh>
    <rPh sb="13" eb="14">
      <t>ガツ</t>
    </rPh>
    <phoneticPr fontId="54"/>
  </si>
  <si>
    <t>　</t>
  </si>
  <si>
    <t>○○研究センター○○△△研究領域</t>
    <rPh sb="2" eb="4">
      <t>ケンキュウ</t>
    </rPh>
    <rPh sb="12" eb="14">
      <t>ケンキュウ</t>
    </rPh>
    <rPh sb="14" eb="16">
      <t>リョウイキ</t>
    </rPh>
    <phoneticPr fontId="54"/>
  </si>
  <si>
    <t>令和元年４月～
令和〇年３月</t>
    <rPh sb="0" eb="2">
      <t>レイワ</t>
    </rPh>
    <rPh sb="2" eb="3">
      <t>ガン</t>
    </rPh>
    <rPh sb="3" eb="4">
      <t>ネン</t>
    </rPh>
    <rPh sb="5" eb="6">
      <t>ガツ</t>
    </rPh>
    <rPh sb="8" eb="10">
      <t>レイワ</t>
    </rPh>
    <rPh sb="11" eb="12">
      <t>ネン</t>
    </rPh>
    <rPh sb="13" eb="14">
      <t>ガツ</t>
    </rPh>
    <phoneticPr fontId="54"/>
  </si>
  <si>
    <t>補</t>
  </si>
  <si>
    <t>事</t>
  </si>
  <si>
    <t>○○研究センター</t>
    <rPh sb="2" eb="4">
      <t>ケンキュウ</t>
    </rPh>
    <phoneticPr fontId="54"/>
  </si>
  <si>
    <r>
      <t>令和</t>
    </r>
    <r>
      <rPr>
        <sz val="14"/>
        <color rgb="FFFF0000"/>
        <rFont val="ＭＳ Ｐゴシック"/>
        <family val="3"/>
        <charset val="128"/>
      </rPr>
      <t>〇</t>
    </r>
    <r>
      <rPr>
        <sz val="14"/>
        <rFont val="ＭＳ Ｐゴシック"/>
        <family val="3"/>
        <charset val="128"/>
      </rPr>
      <t>年度　委託費集計表　</t>
    </r>
    <rPh sb="0" eb="2">
      <t>レイワ</t>
    </rPh>
    <rPh sb="3" eb="5">
      <t>ネンド</t>
    </rPh>
    <rPh sb="6" eb="9">
      <t>イタクヒ</t>
    </rPh>
    <rPh sb="9" eb="12">
      <t>シュウケイヒョウ</t>
    </rPh>
    <phoneticPr fontId="5"/>
  </si>
  <si>
    <t>〇〇大学</t>
    <rPh sb="2" eb="4">
      <t>ダイガク</t>
    </rPh>
    <phoneticPr fontId="5"/>
  </si>
  <si>
    <t>（マッチングファンド対象構成員）</t>
  </si>
  <si>
    <t>前年度からの繰越額</t>
    <phoneticPr fontId="5"/>
  </si>
  <si>
    <t>自己資金
マッチングファンド条件
成立下限額
（委託費×マッチング比率）</t>
    <rPh sb="0" eb="2">
      <t>ジコ</t>
    </rPh>
    <rPh sb="2" eb="4">
      <t>シキン</t>
    </rPh>
    <rPh sb="14" eb="16">
      <t>ジョウケン</t>
    </rPh>
    <rPh sb="17" eb="19">
      <t>セイリツ</t>
    </rPh>
    <rPh sb="19" eb="21">
      <t>カゲン</t>
    </rPh>
    <rPh sb="21" eb="22">
      <t>ガク</t>
    </rPh>
    <rPh sb="24" eb="27">
      <t>イタクヒ</t>
    </rPh>
    <rPh sb="33" eb="35">
      <t>ヒリツ</t>
    </rPh>
    <phoneticPr fontId="5"/>
  </si>
  <si>
    <t>自己資金
マッチングファンド条件
成立下限額
（委託費×マッチング比率）</t>
    <rPh sb="0" eb="2">
      <t>ジコ</t>
    </rPh>
    <rPh sb="2" eb="4">
      <t>シキン</t>
    </rPh>
    <rPh sb="14" eb="16">
      <t>ジョウケン</t>
    </rPh>
    <rPh sb="17" eb="19">
      <t>セイリツ</t>
    </rPh>
    <rPh sb="19" eb="21">
      <t>カゲン</t>
    </rPh>
    <rPh sb="21" eb="22">
      <t>ガク</t>
    </rPh>
    <rPh sb="24" eb="26">
      <t>イタク</t>
    </rPh>
    <rPh sb="26" eb="27">
      <t>ヒ</t>
    </rPh>
    <rPh sb="33" eb="35">
      <t>ヒリツ</t>
    </rPh>
    <phoneticPr fontId="5"/>
  </si>
  <si>
    <t>61日ルール適用</t>
    <phoneticPr fontId="5"/>
  </si>
  <si>
    <r>
      <t>61日ルール適用「</t>
    </r>
    <r>
      <rPr>
        <b/>
        <sz val="10"/>
        <rFont val="ＭＳ Ｐゴシック"/>
        <family val="3"/>
        <charset val="128"/>
      </rPr>
      <t>無</t>
    </r>
    <r>
      <rPr>
        <sz val="10"/>
        <rFont val="ＭＳ Ｐゴシック"/>
        <family val="3"/>
        <charset val="128"/>
      </rPr>
      <t>」</t>
    </r>
    <rPh sb="2" eb="3">
      <t>ニチ</t>
    </rPh>
    <rPh sb="6" eb="8">
      <t>テキヨウ</t>
    </rPh>
    <rPh sb="9" eb="10">
      <t>ナシ</t>
    </rPh>
    <phoneticPr fontId="5"/>
  </si>
  <si>
    <t>委託費上限額</t>
    <phoneticPr fontId="5"/>
  </si>
  <si>
    <t>精算払請求額</t>
    <phoneticPr fontId="5"/>
  </si>
  <si>
    <t>自己資金　翌年度繰越額</t>
    <rPh sb="0" eb="4">
      <t>ジコシキン</t>
    </rPh>
    <rPh sb="5" eb="8">
      <t>ヨクネンド</t>
    </rPh>
    <rPh sb="8" eb="11">
      <t>クリコシガク</t>
    </rPh>
    <phoneticPr fontId="5"/>
  </si>
  <si>
    <t>差額（E)　　　　　　　E＝B＋b－C</t>
    <rPh sb="0" eb="2">
      <t>サガク</t>
    </rPh>
    <phoneticPr fontId="5"/>
  </si>
  <si>
    <t>上記から転記</t>
    <rPh sb="0" eb="2">
      <t>ジョウキ</t>
    </rPh>
    <rPh sb="4" eb="6">
      <t>テンキ</t>
    </rPh>
    <phoneticPr fontId="5"/>
  </si>
  <si>
    <t>一般管理費</t>
    <rPh sb="0" eb="2">
      <t>イッパン</t>
    </rPh>
    <rPh sb="2" eb="5">
      <t>カンリヒ</t>
    </rPh>
    <phoneticPr fontId="5"/>
  </si>
  <si>
    <t>（３）委託試験研究の研究代表者または研究統括者の所属及び氏名</t>
    <phoneticPr fontId="5"/>
  </si>
  <si>
    <r>
      <t>61日ルール適用「</t>
    </r>
    <r>
      <rPr>
        <b/>
        <sz val="10"/>
        <rFont val="ＭＳ Ｐゴシック"/>
        <family val="3"/>
        <charset val="128"/>
      </rPr>
      <t>有</t>
    </r>
    <r>
      <rPr>
        <sz val="10"/>
        <rFont val="ＭＳ Ｐゴシック"/>
        <family val="3"/>
        <charset val="128"/>
      </rPr>
      <t>」</t>
    </r>
    <rPh sb="2" eb="3">
      <t>ニチ</t>
    </rPh>
    <rPh sb="6" eb="8">
      <t>テキヨウ</t>
    </rPh>
    <rPh sb="9" eb="10">
      <t>アリ</t>
    </rPh>
    <phoneticPr fontId="5"/>
  </si>
  <si>
    <t>（①から転記）研究課題番号：04000ABC</t>
  </si>
  <si>
    <t>（①から転記）研究課題番号：04000ABC</t>
    <rPh sb="7" eb="13">
      <t>ケンキュウカダイバンゴウ</t>
    </rPh>
    <phoneticPr fontId="5"/>
  </si>
  <si>
    <t>（①から転記）研究課題番号：04000ABC</t>
    <phoneticPr fontId="5"/>
  </si>
  <si>
    <t>（①から転記）研究課題番号：04000ABC</t>
    <phoneticPr fontId="5"/>
  </si>
  <si>
    <t>当年度概算払受領済額</t>
    <phoneticPr fontId="5"/>
  </si>
  <si>
    <t>（〇県〇市〇町〇〇番地○○棟〇階○○研究室）</t>
    <phoneticPr fontId="5"/>
  </si>
  <si>
    <t>（〇県〇市〇町〇〇番地○○棟〇階○○室）</t>
    <phoneticPr fontId="5"/>
  </si>
  <si>
    <t>（〇県〇市〇町〇〇番地○○棟〇階○○室）</t>
    <phoneticPr fontId="5"/>
  </si>
  <si>
    <t>（〇年３月３１）</t>
    <phoneticPr fontId="5"/>
  </si>
  <si>
    <t>・所有機関欄は、リース会社でなく、リース料金を支払っている機関を記載すること。</t>
    <phoneticPr fontId="5"/>
  </si>
  <si>
    <t>当年度概算払受領済額
（委託試験研究概算払請求書（経理様式６）に伴う受領額）</t>
    <phoneticPr fontId="5"/>
  </si>
  <si>
    <t>執行未済額（返還額）</t>
    <rPh sb="0" eb="2">
      <t>シッコウ</t>
    </rPh>
    <rPh sb="2" eb="4">
      <t>ミサイ</t>
    </rPh>
    <rPh sb="4" eb="5">
      <t>ガク</t>
    </rPh>
    <rPh sb="6" eb="9">
      <t>ヘンカンガク</t>
    </rPh>
    <phoneticPr fontId="4"/>
  </si>
  <si>
    <r>
      <rPr>
        <b/>
        <sz val="12"/>
        <rFont val="ＭＳ Ｐゴシック"/>
        <family val="3"/>
        <charset val="128"/>
      </rPr>
      <t>【繰越額】　</t>
    </r>
    <r>
      <rPr>
        <sz val="12"/>
        <rFont val="ＭＳ Ｐゴシック"/>
        <family val="3"/>
        <charset val="128"/>
      </rPr>
      <t>（事前に「繰越承認申請書（経理様式８）」を提出し、繰越が認められた額）</t>
    </r>
    <rPh sb="7" eb="9">
      <t>ジゼン</t>
    </rPh>
    <phoneticPr fontId="5"/>
  </si>
  <si>
    <t>不足分を委託費から自己資金（自己負担額)へ振り替えてください。</t>
    <rPh sb="14" eb="16">
      <t>ジコ</t>
    </rPh>
    <rPh sb="16" eb="19">
      <t>フタンガク</t>
    </rPh>
    <phoneticPr fontId="5"/>
  </si>
  <si>
    <t>オープンイノベーション研究・実用化推進事業</t>
  </si>
  <si>
    <t>スタートアップ総合支援プログラム(SBIR 支援)</t>
    <phoneticPr fontId="5"/>
  </si>
  <si>
    <t>戦略的スマート農業技術の開発・改良</t>
  </si>
  <si>
    <t>無</t>
  </si>
  <si>
    <t>（間接経費チェック）</t>
    <rPh sb="1" eb="5">
      <t>カンセツケイヒ</t>
    </rPh>
    <phoneticPr fontId="5"/>
  </si>
  <si>
    <t>自己負担額</t>
    <rPh sb="0" eb="5">
      <t>ジコフタンガク</t>
    </rPh>
    <phoneticPr fontId="5"/>
  </si>
  <si>
    <t>返還連絡書（経理様式１７）に伴う返還額</t>
    <rPh sb="0" eb="2">
      <t>ヘンカン</t>
    </rPh>
    <rPh sb="2" eb="4">
      <t>レンラク</t>
    </rPh>
    <rPh sb="4" eb="5">
      <t>ショ</t>
    </rPh>
    <rPh sb="6" eb="8">
      <t>ケイリ</t>
    </rPh>
    <rPh sb="8" eb="10">
      <t>ヨウシキ</t>
    </rPh>
    <rPh sb="14" eb="15">
      <t>トモナ</t>
    </rPh>
    <rPh sb="16" eb="18">
      <t>ヘンカン</t>
    </rPh>
    <rPh sb="18" eb="19">
      <t>ガク</t>
    </rPh>
    <phoneticPr fontId="5"/>
  </si>
  <si>
    <t>返還連絡書に伴う返還額</t>
    <phoneticPr fontId="5"/>
  </si>
  <si>
    <t>執行未済額(返還額)</t>
    <phoneticPr fontId="5"/>
  </si>
  <si>
    <t>e-Rad課題ID：</t>
    <phoneticPr fontId="5"/>
  </si>
  <si>
    <t>（代表者名）○○○○　○○　○○　※契約書記載の役職、代表者名</t>
    <rPh sb="1" eb="2">
      <t>ダイ</t>
    </rPh>
    <rPh sb="2" eb="3">
      <t>ヒョウ</t>
    </rPh>
    <rPh sb="3" eb="4">
      <t>モノ</t>
    </rPh>
    <rPh sb="4" eb="5">
      <t>メイ</t>
    </rPh>
    <rPh sb="24" eb="26">
      <t>ヤクショク</t>
    </rPh>
    <phoneticPr fontId="5"/>
  </si>
  <si>
    <t>-</t>
    <phoneticPr fontId="5"/>
  </si>
  <si>
    <t>令和　年　月　日</t>
    <rPh sb="0" eb="2">
      <t>レイワ</t>
    </rPh>
    <rPh sb="3" eb="4">
      <t>ネン</t>
    </rPh>
    <rPh sb="5" eb="6">
      <t>ガツ</t>
    </rPh>
    <rPh sb="7" eb="8">
      <t>ヒ</t>
    </rPh>
    <phoneticPr fontId="5"/>
  </si>
  <si>
    <t>注１：「役割」の欄は、以下の該当する役割を略称で記載する。　
　　　研究代表者=◎、研究実施責任者=○、研究実施者=空欄、研究補助者=補、事務担当者=事</t>
    <phoneticPr fontId="5"/>
  </si>
  <si>
    <t xml:space="preserve">    ＊研究補助者とは、研究実施者の指導に従って、当該研究に専念できる者を基本とし、研究実施者が担当する研究の補助的な作業
       （実験補助、研究材料の維持・管理、データ整理等）を行う者のこと。  </t>
    <phoneticPr fontId="5"/>
  </si>
  <si>
    <t>　　　＊事務担当者は、委託費で人件費を支出する研究管理運営機関の担当を記載してください。</t>
    <phoneticPr fontId="5"/>
  </si>
  <si>
    <t>注２：「期間」は担当する（した）期間を記載する。</t>
    <phoneticPr fontId="5"/>
  </si>
  <si>
    <t>注３：本表に記載されていない者に対する経費（人件費、旅費、賃金）の支払いは、研究従事者以外に支払うことが必要である経費（例えば依頼　　
　　　出張の旅費等）を除き、認められない。</t>
    <phoneticPr fontId="5"/>
  </si>
  <si>
    <t>注４：本情報は、生研支援センターからの連絡・案内に使用するほか、研究者の構成等の調査に利用します。なお、個人情報内容に関する秘密
　　　は厳守します。</t>
    <phoneticPr fontId="5"/>
  </si>
  <si>
    <r>
      <rPr>
        <sz val="10.5"/>
        <rFont val="MS UI Gothic"/>
        <family val="3"/>
        <charset val="128"/>
      </rPr>
      <t>注５：エフォート管理適用者は備考欄に</t>
    </r>
    <r>
      <rPr>
        <b/>
        <sz val="10.5"/>
        <rFont val="MS UI Gothic"/>
        <family val="3"/>
        <charset val="128"/>
      </rPr>
      <t>【エフォート】</t>
    </r>
    <r>
      <rPr>
        <sz val="10.5"/>
        <rFont val="MS UI Gothic"/>
        <family val="3"/>
        <charset val="128"/>
      </rPr>
      <t>と記載をしてください。</t>
    </r>
    <r>
      <rPr>
        <sz val="10.5"/>
        <color rgb="FFFF0000"/>
        <rFont val="MS UI Gothic"/>
        <family val="3"/>
        <charset val="128"/>
      </rPr>
      <t xml:space="preserve">
         （経理・契約担当課にエフォート証明書を提出してください。）</t>
    </r>
    <phoneticPr fontId="5"/>
  </si>
  <si>
    <r>
      <t>注６：若手研究者の自発的研究活動適用者は備考欄に</t>
    </r>
    <r>
      <rPr>
        <b/>
        <sz val="10.5"/>
        <rFont val="MS UI Gothic"/>
        <family val="3"/>
        <charset val="128"/>
      </rPr>
      <t>【若手】</t>
    </r>
    <r>
      <rPr>
        <sz val="10.5"/>
        <rFont val="MS UI Gothic"/>
        <family val="3"/>
        <charset val="128"/>
      </rPr>
      <t>と記載してください。</t>
    </r>
    <phoneticPr fontId="5"/>
  </si>
  <si>
    <r>
      <t>注７：競争的研究費の直接経費から研究代表者の人件費の支出適用者は備考欄に</t>
    </r>
    <r>
      <rPr>
        <b/>
        <sz val="10.5"/>
        <rFont val="MS UI Gothic"/>
        <family val="3"/>
        <charset val="128"/>
      </rPr>
      <t>【ＰＩ人件費】</t>
    </r>
    <r>
      <rPr>
        <sz val="10.5"/>
        <rFont val="MS UI Gothic"/>
        <family val="3"/>
        <charset val="128"/>
      </rPr>
      <t>と記載してください。
　　</t>
    </r>
    <r>
      <rPr>
        <sz val="10.5"/>
        <color rgb="FFFF0000"/>
        <rFont val="MS UI Gothic"/>
        <family val="3"/>
        <charset val="128"/>
      </rPr>
      <t>　（国及び地方公共団体からの交付金等で職員の人件費等を負担している 法人（地方公共団体を含む。））</t>
    </r>
    <phoneticPr fontId="5"/>
  </si>
  <si>
    <r>
      <t>注８：競争的研究費の直接経費から研究以外の業務の代行経費を支出適用者は備考欄に</t>
    </r>
    <r>
      <rPr>
        <b/>
        <sz val="10.5"/>
        <color theme="1"/>
        <rFont val="MS UI Gothic"/>
        <family val="3"/>
        <charset val="128"/>
      </rPr>
      <t>【バイアウト】</t>
    </r>
    <r>
      <rPr>
        <sz val="10.5"/>
        <color theme="1"/>
        <rFont val="MS UI Gothic"/>
        <family val="3"/>
        <charset val="128"/>
      </rPr>
      <t>と記載してください。
　　</t>
    </r>
    <r>
      <rPr>
        <sz val="10.5"/>
        <color rgb="FFFF0000"/>
        <rFont val="MS UI Gothic"/>
        <family val="3"/>
        <charset val="128"/>
      </rPr>
      <t>　（研究者が本来行う必要がある教育活動等及びそれに付随する事務等 の業務が対象。営利目的で実施する業務は対象外。</t>
    </r>
    <phoneticPr fontId="5"/>
  </si>
  <si>
    <r>
      <t>　　　</t>
    </r>
    <r>
      <rPr>
        <sz val="10.5"/>
        <color rgb="FFFF0000"/>
        <rFont val="MS UI Gothic"/>
        <family val="3"/>
        <charset val="128"/>
      </rPr>
      <t xml:space="preserve"> （例） 教育活動（授業等の実施・準備、学生への指導等）、社会貢献活動（診療活動、 研究成果普及活動等） 等）</t>
    </r>
    <phoneticPr fontId="5"/>
  </si>
  <si>
    <r>
      <t xml:space="preserve"> 注９：ＲＡ等博士課程学生向けの経費計上を行う場合は備考欄に</t>
    </r>
    <r>
      <rPr>
        <b/>
        <sz val="10.5"/>
        <color theme="1"/>
        <rFont val="MS UI Gothic"/>
        <family val="3"/>
        <charset val="128"/>
      </rPr>
      <t>【ＲＡ】</t>
    </r>
    <r>
      <rPr>
        <sz val="10.5"/>
        <color theme="1"/>
        <rFont val="MS UI Gothic"/>
        <family val="3"/>
        <charset val="128"/>
      </rPr>
      <t>と記載してください。</t>
    </r>
    <phoneticPr fontId="5"/>
  </si>
  <si>
    <t>令和〇年〇月〇日</t>
    <rPh sb="0" eb="2">
      <t>レイワ</t>
    </rPh>
    <rPh sb="3" eb="4">
      <t>ネン</t>
    </rPh>
    <rPh sb="5" eb="6">
      <t>ガツ</t>
    </rPh>
    <rPh sb="7" eb="8">
      <t>ニチ</t>
    </rPh>
    <phoneticPr fontId="54"/>
  </si>
  <si>
    <t>令和　年　月　日</t>
    <rPh sb="0" eb="2">
      <t>レイワ</t>
    </rPh>
    <rPh sb="3" eb="4">
      <t>ネン</t>
    </rPh>
    <rPh sb="5" eb="6">
      <t>ガツ</t>
    </rPh>
    <rPh sb="7" eb="8">
      <t>ニチ</t>
    </rPh>
    <phoneticPr fontId="54"/>
  </si>
  <si>
    <t>次世代スマート農業技術の開発・改良・実用化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</si>
</sst>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quot;）&quot;"/>
    <numFmt numFmtId="177" formatCode="#,##0_);[Red]\(#,##0\)"/>
    <numFmt numFmtId="178" formatCode="0_);[Red]\(0\)"/>
    <numFmt numFmtId="179" formatCode="[$]ggge&quot;年&quot;m&quot;月&quot;d&quot;日&quot;;@" x16r2:formatCode16="[$-ja-JP-x-gannen]ggge&quot;年&quot;m&quot;月&quot;d&quot;日&quot;;@"/>
    <numFmt numFmtId="180" formatCode="[$-411]ggge&quot;年&quot;m&quot;月&quot;d&quot;日&quot;;@"/>
    <numFmt numFmtId="181" formatCode="#,###;[Red]\-#,###"/>
    <numFmt numFmtId="182" formatCode="###,###,###,###&quot;円&quot;"/>
    <numFmt numFmtId="183" formatCode="#,##0;&quot;▲&quot;#,##0"/>
    <numFmt numFmtId="184" formatCode="0;&quot;△ &quot;0"/>
    <numFmt numFmtId="185" formatCode="#,##0;&quot;△ &quot;#,##0"/>
    <numFmt numFmtId="186" formatCode="[DBNum3][$]ggge&quot;年&quot;m&quot;月&quot;d&quot;日&quot;;@" x16r2:formatCode16="[DBNum3][$-ja-JP-x-gannen]ggge&quot;年&quot;m&quot;月&quot;d&quot;日&quot;;@"/>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8"/>
      <color indexed="8"/>
      <name val="ＭＳ Ｐゴシック"/>
      <family val="3"/>
      <charset val="128"/>
    </font>
    <font>
      <sz val="9"/>
      <name val="ＭＳ ゴシック"/>
      <family val="3"/>
      <charset val="128"/>
    </font>
    <font>
      <sz val="11"/>
      <color indexed="8"/>
      <name val="ＭＳ Ｐゴシック"/>
      <family val="3"/>
      <charset val="128"/>
    </font>
    <font>
      <b/>
      <sz val="10"/>
      <color indexed="8"/>
      <name val="ＭＳ Ｐゴシック"/>
      <family val="3"/>
      <charset val="128"/>
    </font>
    <font>
      <sz val="9"/>
      <name val="ＭＳ Ｐゴシック"/>
      <family val="3"/>
      <charset val="128"/>
    </font>
    <font>
      <sz val="9"/>
      <color indexed="10"/>
      <name val="ＭＳ Ｐゴシック"/>
      <family val="3"/>
      <charset val="128"/>
    </font>
    <font>
      <b/>
      <sz val="10"/>
      <name val="ＭＳ Ｐゴシック"/>
      <family val="3"/>
      <charset val="128"/>
    </font>
    <font>
      <sz val="10"/>
      <color indexed="10"/>
      <name val="ＭＳ Ｐゴシック"/>
      <family val="3"/>
      <charset val="128"/>
    </font>
    <font>
      <sz val="6"/>
      <name val="ＭＳ Ｐゴシック"/>
      <family val="3"/>
      <charset val="128"/>
    </font>
    <font>
      <sz val="11"/>
      <color rgb="FF9C0006"/>
      <name val="ＭＳ Ｐゴシック"/>
      <family val="3"/>
      <charset val="128"/>
      <scheme val="minor"/>
    </font>
    <font>
      <sz val="11"/>
      <color rgb="FF0000FF"/>
      <name val="ＭＳ Ｐゴシック"/>
      <family val="3"/>
      <charset val="128"/>
    </font>
    <font>
      <sz val="11"/>
      <name val="ＭＳ Ｐゴシック"/>
      <family val="3"/>
      <charset val="128"/>
      <scheme val="minor"/>
    </font>
    <font>
      <sz val="10"/>
      <color rgb="FFFF0000"/>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rgb="FF9C0006"/>
      <name val="ＭＳ Ｐゴシック"/>
      <family val="2"/>
      <charset val="128"/>
      <scheme val="minor"/>
    </font>
    <font>
      <sz val="11"/>
      <color rgb="FF9C6500"/>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u/>
      <sz val="10"/>
      <color theme="10"/>
      <name val="ＭＳ Ｐゴシック"/>
      <family val="2"/>
      <charset val="128"/>
      <scheme val="minor"/>
    </font>
    <font>
      <b/>
      <sz val="11"/>
      <name val="ＭＳ Ｐゴシック"/>
      <family val="3"/>
      <charset val="128"/>
    </font>
    <font>
      <sz val="14"/>
      <name val="ＭＳ Ｐゴシック"/>
      <family val="3"/>
      <charset val="128"/>
    </font>
    <font>
      <b/>
      <sz val="10"/>
      <color rgb="FFFF0000"/>
      <name val="ＭＳ Ｐゴシック"/>
      <family val="3"/>
      <charset val="128"/>
    </font>
    <font>
      <b/>
      <sz val="9"/>
      <color indexed="10"/>
      <name val="MS P ゴシック"/>
      <family val="3"/>
      <charset val="128"/>
    </font>
    <font>
      <b/>
      <sz val="14"/>
      <color rgb="FFFF0000"/>
      <name val="ＭＳ Ｐゴシック"/>
      <family val="3"/>
      <charset val="128"/>
    </font>
    <font>
      <b/>
      <sz val="11"/>
      <color rgb="FFFF0000"/>
      <name val="ＭＳ Ｐゴシック"/>
      <family val="3"/>
      <charset val="128"/>
    </font>
    <font>
      <sz val="14"/>
      <name val="ＭＳ Ｐゴシック"/>
      <family val="3"/>
      <charset val="128"/>
      <scheme val="minor"/>
    </font>
    <font>
      <b/>
      <sz val="12"/>
      <name val="ＭＳ Ｐゴシック"/>
      <family val="3"/>
      <charset val="128"/>
    </font>
    <font>
      <b/>
      <sz val="11"/>
      <color indexed="10"/>
      <name val="MS P ゴシック"/>
      <family val="3"/>
      <charset val="128"/>
    </font>
    <font>
      <sz val="10"/>
      <color theme="4"/>
      <name val="HG丸ｺﾞｼｯｸM-PRO"/>
      <family val="3"/>
      <charset val="128"/>
    </font>
    <font>
      <sz val="10"/>
      <color theme="1"/>
      <name val="ＭＳ ゴシック"/>
      <family val="3"/>
      <charset val="128"/>
    </font>
    <font>
      <sz val="9"/>
      <color theme="1"/>
      <name val="Meiryo UI"/>
      <family val="3"/>
      <charset val="128"/>
    </font>
    <font>
      <sz val="6"/>
      <name val="ＭＳ Ｐゴシック"/>
      <family val="2"/>
      <charset val="128"/>
      <scheme val="minor"/>
    </font>
    <font>
      <sz val="11"/>
      <color theme="1"/>
      <name val="Meiryo UI"/>
      <family val="3"/>
      <charset val="128"/>
    </font>
    <font>
      <sz val="8"/>
      <color theme="1"/>
      <name val="Meiryo UI"/>
      <family val="3"/>
      <charset val="128"/>
    </font>
    <font>
      <sz val="9"/>
      <color theme="3" tint="0.39997558519241921"/>
      <name val="Meiryo UI"/>
      <family val="3"/>
      <charset val="128"/>
    </font>
    <font>
      <sz val="9"/>
      <color theme="1"/>
      <name val="MS UI Gothic"/>
      <family val="3"/>
      <charset val="128"/>
    </font>
    <font>
      <sz val="9"/>
      <color rgb="FFFF0000"/>
      <name val="MS UI Gothic"/>
      <family val="3"/>
      <charset val="128"/>
    </font>
    <font>
      <sz val="8"/>
      <color theme="3"/>
      <name val="Meiryo UI"/>
      <family val="3"/>
      <charset val="128"/>
    </font>
    <font>
      <sz val="11"/>
      <color rgb="FFFF0000"/>
      <name val="ＭＳ Ｐゴシック"/>
      <family val="3"/>
      <charset val="128"/>
    </font>
    <font>
      <b/>
      <sz val="9"/>
      <name val="ＭＳ Ｐゴシック"/>
      <family val="3"/>
      <charset val="128"/>
    </font>
    <font>
      <sz val="9"/>
      <color rgb="FFFF0000"/>
      <name val="ＭＳ Ｐゴシック"/>
      <family val="3"/>
      <charset val="128"/>
    </font>
    <font>
      <sz val="9"/>
      <name val="ＭＳ Ｐゴシック"/>
      <family val="3"/>
      <charset val="128"/>
      <scheme val="minor"/>
    </font>
    <font>
      <sz val="8"/>
      <color rgb="FFFF0000"/>
      <name val="ＭＳ Ｐゴシック"/>
      <family val="3"/>
      <charset val="128"/>
    </font>
    <font>
      <sz val="9"/>
      <color theme="4"/>
      <name val="ＭＳ ゴシック"/>
      <family val="3"/>
      <charset val="128"/>
    </font>
    <font>
      <sz val="10"/>
      <color theme="4"/>
      <name val="ＭＳ Ｐゴシック"/>
      <family val="3"/>
      <charset val="128"/>
    </font>
    <font>
      <b/>
      <sz val="10"/>
      <color theme="4"/>
      <name val="ＭＳ Ｐゴシック"/>
      <family val="3"/>
      <charset val="128"/>
    </font>
    <font>
      <sz val="10"/>
      <name val="ＭＳ Ｐゴシック"/>
      <family val="3"/>
      <charset val="128"/>
      <scheme val="minor"/>
    </font>
    <font>
      <sz val="14"/>
      <color rgb="FFFF0000"/>
      <name val="ＭＳ Ｐゴシック"/>
      <family val="3"/>
      <charset val="128"/>
    </font>
    <font>
      <sz val="10"/>
      <color theme="1"/>
      <name val="Meiryo UI"/>
      <family val="3"/>
      <charset val="128"/>
    </font>
    <font>
      <sz val="10"/>
      <color rgb="FFFF0000"/>
      <name val="Meiryo UI"/>
      <family val="3"/>
      <charset val="128"/>
    </font>
    <font>
      <sz val="10.5"/>
      <color theme="1"/>
      <name val="MS UI Gothic"/>
      <family val="3"/>
      <charset val="128"/>
    </font>
    <font>
      <sz val="10.5"/>
      <color rgb="FFFF0000"/>
      <name val="MS UI Gothic"/>
      <family val="3"/>
      <charset val="128"/>
    </font>
    <font>
      <sz val="10"/>
      <name val="Meiryo UI"/>
      <family val="3"/>
      <charset val="128"/>
    </font>
    <font>
      <sz val="10.5"/>
      <name val="MS UI Gothic"/>
      <family val="3"/>
      <charset val="128"/>
    </font>
    <font>
      <b/>
      <sz val="10.5"/>
      <name val="MS UI Gothic"/>
      <family val="3"/>
      <charset val="128"/>
    </font>
    <font>
      <b/>
      <sz val="10.5"/>
      <color theme="1"/>
      <name val="MS UI Gothic"/>
      <family val="3"/>
      <charset val="128"/>
    </font>
    <font>
      <sz val="9"/>
      <color rgb="FFFF0000"/>
      <name val="Meiryo UI"/>
      <family val="3"/>
      <charset val="128"/>
    </font>
  </fonts>
  <fills count="44">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EBFF"/>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C5D9F1"/>
        <bgColor indexed="64"/>
      </patternFill>
    </fill>
  </fills>
  <borders count="15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64"/>
      </right>
      <top/>
      <bottom style="thin">
        <color indexed="64"/>
      </bottom>
      <diagonal/>
    </border>
    <border>
      <left style="thin">
        <color indexed="8"/>
      </left>
      <right/>
      <top/>
      <bottom/>
      <diagonal/>
    </border>
    <border>
      <left/>
      <right style="thin">
        <color indexed="8"/>
      </right>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8"/>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8"/>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bottom style="thin">
        <color indexed="64"/>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thin">
        <color indexed="8"/>
      </left>
      <right style="thin">
        <color indexed="64"/>
      </right>
      <top/>
      <bottom style="thin">
        <color indexed="8"/>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dashed">
        <color indexed="64"/>
      </top>
      <bottom style="dashed">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hair">
        <color indexed="64"/>
      </top>
      <bottom style="dashed">
        <color indexed="64"/>
      </bottom>
      <diagonal/>
    </border>
    <border>
      <left style="medium">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style="medium">
        <color indexed="64"/>
      </right>
      <top style="dashed">
        <color indexed="64"/>
      </top>
      <bottom style="hair">
        <color indexed="64"/>
      </bottom>
      <diagonal/>
    </border>
    <border>
      <left/>
      <right style="medium">
        <color indexed="64"/>
      </right>
      <top style="dashed">
        <color indexed="64"/>
      </top>
      <bottom style="hair">
        <color indexed="64"/>
      </bottom>
      <diagonal/>
    </border>
    <border>
      <left style="medium">
        <color indexed="64"/>
      </left>
      <right style="medium">
        <color indexed="64"/>
      </right>
      <top style="hair">
        <color indexed="64"/>
      </top>
      <bottom style="dashed">
        <color indexed="64"/>
      </bottom>
      <diagonal/>
    </border>
    <border>
      <left style="thin">
        <color indexed="64"/>
      </left>
      <right style="medium">
        <color indexed="64"/>
      </right>
      <top style="hair">
        <color indexed="64"/>
      </top>
      <bottom style="dashed">
        <color indexed="64"/>
      </bottom>
      <diagonal/>
    </border>
    <border>
      <left/>
      <right style="medium">
        <color indexed="64"/>
      </right>
      <top style="hair">
        <color indexed="64"/>
      </top>
      <bottom style="dashed">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diagonal/>
    </border>
    <border>
      <left style="medium">
        <color indexed="64"/>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ashed">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hair">
        <color indexed="64"/>
      </top>
      <bottom style="medium">
        <color indexed="64"/>
      </bottom>
      <diagonal/>
    </border>
    <border>
      <left style="thin">
        <color indexed="8"/>
      </left>
      <right style="thin">
        <color indexed="64"/>
      </right>
      <top/>
      <bottom style="thin">
        <color rgb="FFFF0000"/>
      </bottom>
      <diagonal/>
    </border>
    <border>
      <left style="thin">
        <color indexed="8"/>
      </left>
      <right style="thin">
        <color indexed="8"/>
      </right>
      <top/>
      <bottom style="thin">
        <color rgb="FFFF0000"/>
      </bottom>
      <diagonal/>
    </border>
    <border>
      <left style="thin">
        <color indexed="8"/>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dashed">
        <color indexed="64"/>
      </top>
      <bottom/>
      <diagonal/>
    </border>
    <border>
      <left style="thin">
        <color indexed="64"/>
      </left>
      <right style="medium">
        <color indexed="64"/>
      </right>
      <top style="dashed">
        <color indexed="64"/>
      </top>
      <bottom/>
      <diagonal/>
    </border>
    <border>
      <left style="thin">
        <color indexed="64"/>
      </left>
      <right style="thin">
        <color indexed="64"/>
      </right>
      <top style="dashed">
        <color indexed="64"/>
      </top>
      <bottom/>
      <diagonal/>
    </border>
    <border>
      <left style="medium">
        <color indexed="64"/>
      </left>
      <right/>
      <top style="dashed">
        <color indexed="64"/>
      </top>
      <bottom/>
      <diagonal/>
    </border>
  </borders>
  <cellStyleXfs count="58">
    <xf numFmtId="0" fontId="0" fillId="0" borderId="0"/>
    <xf numFmtId="0" fontId="18" fillId="2" borderId="0" applyNumberFormat="0" applyBorder="0" applyAlignment="0" applyProtection="0">
      <alignment vertical="center"/>
    </xf>
    <xf numFmtId="38" fontId="4" fillId="0" borderId="0" applyFont="0" applyFill="0" applyBorder="0" applyAlignment="0" applyProtection="0"/>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5" fillId="0" borderId="26" applyNumberFormat="0" applyFill="0" applyAlignment="0" applyProtection="0">
      <alignment vertical="center"/>
    </xf>
    <xf numFmtId="0" fontId="25" fillId="0" borderId="0" applyNumberFormat="0" applyFill="0" applyBorder="0" applyAlignment="0" applyProtection="0">
      <alignment vertical="center"/>
    </xf>
    <xf numFmtId="0" fontId="26" fillId="3" borderId="0" applyNumberFormat="0" applyBorder="0" applyAlignment="0" applyProtection="0">
      <alignment vertical="center"/>
    </xf>
    <xf numFmtId="0" fontId="27" fillId="5" borderId="27" applyNumberFormat="0" applyAlignment="0" applyProtection="0">
      <alignment vertical="center"/>
    </xf>
    <xf numFmtId="0" fontId="28" fillId="6" borderId="28" applyNumberFormat="0" applyAlignment="0" applyProtection="0">
      <alignment vertical="center"/>
    </xf>
    <xf numFmtId="0" fontId="29" fillId="6" borderId="27" applyNumberFormat="0" applyAlignment="0" applyProtection="0">
      <alignment vertical="center"/>
    </xf>
    <xf numFmtId="0" fontId="30" fillId="0" borderId="29" applyNumberFormat="0" applyFill="0" applyAlignment="0" applyProtection="0">
      <alignment vertical="center"/>
    </xf>
    <xf numFmtId="0" fontId="31" fillId="7" borderId="30"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2" applyNumberFormat="0" applyFill="0" applyAlignment="0" applyProtection="0">
      <alignment vertical="center"/>
    </xf>
    <xf numFmtId="0" fontId="35"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5"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5"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5"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5"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5"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2" borderId="0" applyNumberFormat="0" applyBorder="0" applyAlignment="0" applyProtection="0">
      <alignment vertical="center"/>
    </xf>
    <xf numFmtId="0" fontId="38" fillId="4" borderId="0" applyNumberFormat="0" applyBorder="0" applyAlignment="0" applyProtection="0">
      <alignment vertical="center"/>
    </xf>
    <xf numFmtId="0" fontId="3" fillId="8" borderId="31" applyNumberFormat="0" applyFont="0" applyAlignment="0" applyProtection="0">
      <alignment vertical="center"/>
    </xf>
    <xf numFmtId="0" fontId="35" fillId="12" borderId="0" applyNumberFormat="0" applyBorder="0" applyAlignment="0" applyProtection="0">
      <alignment vertical="center"/>
    </xf>
    <xf numFmtId="0" fontId="35" fillId="16" borderId="0" applyNumberFormat="0" applyBorder="0" applyAlignment="0" applyProtection="0">
      <alignment vertical="center"/>
    </xf>
    <xf numFmtId="0" fontId="35" fillId="20" borderId="0" applyNumberFormat="0" applyBorder="0" applyAlignment="0" applyProtection="0">
      <alignment vertical="center"/>
    </xf>
    <xf numFmtId="0" fontId="35" fillId="24" borderId="0" applyNumberFormat="0" applyBorder="0" applyAlignment="0" applyProtection="0">
      <alignment vertical="center"/>
    </xf>
    <xf numFmtId="0" fontId="35" fillId="28" borderId="0" applyNumberFormat="0" applyBorder="0" applyAlignment="0" applyProtection="0">
      <alignment vertical="center"/>
    </xf>
    <xf numFmtId="0" fontId="35" fillId="32" borderId="0" applyNumberFormat="0" applyBorder="0" applyAlignment="0" applyProtection="0">
      <alignment vertical="center"/>
    </xf>
    <xf numFmtId="0" fontId="22" fillId="0" borderId="0" applyNumberFormat="0" applyFill="0" applyBorder="0" applyAlignment="0" applyProtection="0">
      <alignment vertical="center"/>
    </xf>
    <xf numFmtId="0" fontId="39" fillId="0" borderId="0"/>
    <xf numFmtId="0" fontId="40" fillId="0" borderId="0">
      <alignment vertical="center"/>
    </xf>
    <xf numFmtId="0" fontId="41" fillId="0" borderId="0" applyNumberFormat="0" applyFill="0" applyBorder="0" applyAlignment="0" applyProtection="0">
      <alignment vertical="center"/>
    </xf>
    <xf numFmtId="0" fontId="4" fillId="0" borderId="0">
      <alignment vertical="center"/>
    </xf>
    <xf numFmtId="0" fontId="2" fillId="0" borderId="0">
      <alignment vertical="center"/>
    </xf>
    <xf numFmtId="0" fontId="2" fillId="0" borderId="0">
      <alignment vertical="center"/>
    </xf>
    <xf numFmtId="0" fontId="1" fillId="0" borderId="0">
      <alignment vertical="center"/>
    </xf>
    <xf numFmtId="9" fontId="4" fillId="0" borderId="0" applyFont="0" applyFill="0" applyBorder="0" applyAlignment="0" applyProtection="0">
      <alignment vertical="center"/>
    </xf>
  </cellStyleXfs>
  <cellXfs count="1055">
    <xf numFmtId="0" fontId="0" fillId="0" borderId="0" xfId="0"/>
    <xf numFmtId="0" fontId="6" fillId="0" borderId="0" xfId="0" applyFont="1" applyAlignment="1" applyProtection="1">
      <alignment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shrinkToFit="1"/>
      <protection locked="0"/>
    </xf>
    <xf numFmtId="0" fontId="6" fillId="0" borderId="0" xfId="0" applyFont="1" applyAlignment="1" applyProtection="1">
      <alignment vertical="center" shrinkToFit="1"/>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vertical="center" shrinkToFit="1"/>
      <protection locked="0"/>
    </xf>
    <xf numFmtId="0" fontId="6" fillId="0" borderId="0" xfId="0" applyFont="1" applyAlignment="1" applyProtection="1">
      <alignment horizontal="right" vertical="center" shrinkToFit="1"/>
      <protection locked="0"/>
    </xf>
    <xf numFmtId="0" fontId="7" fillId="0" borderId="3"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protection locked="0"/>
    </xf>
    <xf numFmtId="0" fontId="7" fillId="0" borderId="6"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6" fillId="0" borderId="12"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3" fontId="7" fillId="0" borderId="2" xfId="0" applyNumberFormat="1" applyFont="1" applyBorder="1" applyAlignment="1" applyProtection="1">
      <alignment horizontal="right" vertical="center" shrinkToFit="1"/>
      <protection locked="0"/>
    </xf>
    <xf numFmtId="3" fontId="7" fillId="0" borderId="1" xfId="0" applyNumberFormat="1" applyFont="1" applyBorder="1" applyAlignment="1" applyProtection="1">
      <alignment horizontal="right" vertical="center" shrinkToFit="1"/>
      <protection locked="0"/>
    </xf>
    <xf numFmtId="0" fontId="6" fillId="0" borderId="5" xfId="0" applyFont="1" applyBorder="1" applyAlignment="1" applyProtection="1">
      <alignment vertical="center" shrinkToFit="1"/>
      <protection locked="0"/>
    </xf>
    <xf numFmtId="0" fontId="6" fillId="0" borderId="2" xfId="0" applyFont="1" applyBorder="1" applyAlignment="1" applyProtection="1">
      <alignment vertical="center" shrinkToFit="1"/>
      <protection locked="0"/>
    </xf>
    <xf numFmtId="0" fontId="12" fillId="0" borderId="7" xfId="0" applyFont="1" applyBorder="1" applyAlignment="1" applyProtection="1">
      <alignment vertical="center" shrinkToFit="1"/>
      <protection locked="0"/>
    </xf>
    <xf numFmtId="3" fontId="7" fillId="0" borderId="7" xfId="0" applyNumberFormat="1" applyFont="1" applyBorder="1" applyAlignment="1" applyProtection="1">
      <alignment vertical="center" shrinkToFit="1"/>
      <protection locked="0"/>
    </xf>
    <xf numFmtId="0" fontId="12" fillId="0" borderId="6" xfId="0" applyFont="1" applyBorder="1" applyAlignment="1" applyProtection="1">
      <alignment vertical="center" shrinkToFit="1"/>
      <protection locked="0"/>
    </xf>
    <xf numFmtId="3" fontId="7" fillId="0" borderId="14" xfId="0" applyNumberFormat="1"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6" fillId="0" borderId="0" xfId="0" applyFont="1" applyAlignment="1" applyProtection="1">
      <alignment horizontal="right" vertical="center"/>
      <protection locked="0"/>
    </xf>
    <xf numFmtId="0" fontId="6" fillId="0" borderId="14" xfId="0" applyFont="1" applyBorder="1" applyAlignment="1" applyProtection="1">
      <alignment vertical="center"/>
      <protection locked="0"/>
    </xf>
    <xf numFmtId="3" fontId="6" fillId="0" borderId="6" xfId="0" applyNumberFormat="1" applyFont="1" applyBorder="1" applyAlignment="1" applyProtection="1">
      <alignment vertical="center"/>
      <protection locked="0"/>
    </xf>
    <xf numFmtId="3" fontId="6" fillId="0" borderId="7" xfId="0" applyNumberFormat="1" applyFont="1" applyBorder="1" applyAlignment="1" applyProtection="1">
      <alignment vertical="center" shrinkToFit="1"/>
      <protection locked="0"/>
    </xf>
    <xf numFmtId="0" fontId="7" fillId="0" borderId="9" xfId="0" applyFont="1" applyBorder="1" applyAlignment="1" applyProtection="1">
      <alignment vertical="center" shrinkToFit="1"/>
      <protection locked="0"/>
    </xf>
    <xf numFmtId="0" fontId="6" fillId="0" borderId="11" xfId="0" applyFont="1" applyBorder="1" applyAlignment="1" applyProtection="1">
      <alignment vertical="center" shrinkToFit="1"/>
      <protection locked="0"/>
    </xf>
    <xf numFmtId="0" fontId="12" fillId="0" borderId="8" xfId="0" applyFont="1" applyBorder="1" applyAlignment="1" applyProtection="1">
      <alignment horizontal="center" vertical="center" shrinkToFit="1"/>
      <protection locked="0"/>
    </xf>
    <xf numFmtId="3" fontId="6" fillId="0" borderId="0" xfId="0" applyNumberFormat="1" applyFont="1" applyAlignment="1" applyProtection="1">
      <alignment vertical="center" shrinkToFit="1"/>
      <protection locked="0"/>
    </xf>
    <xf numFmtId="0" fontId="6" fillId="0" borderId="0" xfId="0" applyFont="1" applyAlignment="1" applyProtection="1">
      <alignment vertical="top" shrinkToFit="1"/>
      <protection locked="0"/>
    </xf>
    <xf numFmtId="0" fontId="6" fillId="0" borderId="13" xfId="0" applyFont="1" applyBorder="1" applyAlignment="1" applyProtection="1">
      <alignment vertical="center"/>
      <protection locked="0"/>
    </xf>
    <xf numFmtId="3" fontId="6" fillId="0" borderId="2" xfId="0" applyNumberFormat="1" applyFont="1" applyBorder="1" applyAlignment="1" applyProtection="1">
      <alignment horizontal="right" vertical="center"/>
      <protection locked="0"/>
    </xf>
    <xf numFmtId="3" fontId="6" fillId="0" borderId="1" xfId="0" applyNumberFormat="1" applyFont="1" applyBorder="1" applyAlignment="1" applyProtection="1">
      <alignment horizontal="right" vertical="center"/>
      <protection locked="0"/>
    </xf>
    <xf numFmtId="0" fontId="12" fillId="0" borderId="16" xfId="0" applyFont="1" applyBorder="1" applyAlignment="1" applyProtection="1">
      <alignment vertical="center" shrinkToFit="1"/>
      <protection locked="0"/>
    </xf>
    <xf numFmtId="3" fontId="7" fillId="0" borderId="7" xfId="0" applyNumberFormat="1" applyFont="1" applyBorder="1" applyAlignment="1" applyProtection="1">
      <alignment horizontal="right" vertical="center" shrinkToFit="1"/>
      <protection locked="0"/>
    </xf>
    <xf numFmtId="0" fontId="6" fillId="0" borderId="7" xfId="0" applyFont="1" applyBorder="1" applyAlignment="1" applyProtection="1">
      <alignment vertical="center" shrinkToFit="1"/>
      <protection locked="0"/>
    </xf>
    <xf numFmtId="0" fontId="15" fillId="0" borderId="14" xfId="0" applyFont="1" applyBorder="1" applyAlignment="1" applyProtection="1">
      <alignment vertical="center"/>
      <protection locked="0"/>
    </xf>
    <xf numFmtId="0" fontId="6" fillId="0" borderId="16" xfId="0" applyFont="1" applyBorder="1" applyAlignment="1" applyProtection="1">
      <alignment horizontal="left" vertical="center"/>
      <protection locked="0"/>
    </xf>
    <xf numFmtId="0" fontId="6" fillId="0" borderId="0" xfId="0" applyFont="1" applyAlignment="1" applyProtection="1">
      <alignment vertical="top"/>
      <protection locked="0"/>
    </xf>
    <xf numFmtId="0" fontId="6" fillId="0" borderId="9" xfId="0" applyFont="1" applyBorder="1" applyAlignment="1" applyProtection="1">
      <alignment vertical="center" shrinkToFit="1"/>
      <protection locked="0"/>
    </xf>
    <xf numFmtId="38" fontId="6" fillId="0" borderId="9" xfId="2" applyFont="1" applyBorder="1" applyAlignment="1" applyProtection="1">
      <alignment vertical="center" shrinkToFit="1"/>
      <protection locked="0"/>
    </xf>
    <xf numFmtId="38" fontId="13" fillId="0" borderId="9" xfId="2"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0" xfId="0" applyFont="1" applyAlignment="1" applyProtection="1">
      <alignment vertical="center" shrinkToFit="1"/>
      <protection locked="0"/>
    </xf>
    <xf numFmtId="0" fontId="15" fillId="0" borderId="16" xfId="0" applyFont="1" applyBorder="1" applyAlignment="1" applyProtection="1">
      <alignment horizontal="left" vertical="center" wrapText="1"/>
      <protection locked="0"/>
    </xf>
    <xf numFmtId="0" fontId="6" fillId="0" borderId="7" xfId="0" applyFont="1" applyBorder="1" applyAlignment="1" applyProtection="1">
      <alignment horizontal="right" vertical="center" shrinkToFit="1"/>
      <protection locked="0"/>
    </xf>
    <xf numFmtId="0" fontId="15" fillId="0" borderId="14" xfId="0" applyFont="1" applyBorder="1" applyAlignment="1" applyProtection="1">
      <alignment vertical="center" wrapText="1"/>
      <protection locked="0"/>
    </xf>
    <xf numFmtId="0" fontId="6" fillId="0" borderId="16" xfId="0" applyFont="1" applyBorder="1" applyAlignment="1" applyProtection="1">
      <alignment horizontal="left" vertical="center" wrapText="1"/>
      <protection locked="0"/>
    </xf>
    <xf numFmtId="0" fontId="6" fillId="0" borderId="14" xfId="0" applyFont="1" applyBorder="1" applyAlignment="1" applyProtection="1">
      <alignment vertical="center" wrapText="1"/>
      <protection locked="0"/>
    </xf>
    <xf numFmtId="0" fontId="6" fillId="0" borderId="12" xfId="0" applyFont="1" applyBorder="1" applyAlignment="1" applyProtection="1">
      <alignment vertical="center"/>
      <protection locked="0"/>
    </xf>
    <xf numFmtId="0" fontId="4" fillId="0" borderId="0" xfId="0" applyFont="1" applyAlignment="1" applyProtection="1">
      <alignment vertical="center"/>
      <protection locked="0"/>
    </xf>
    <xf numFmtId="0" fontId="6" fillId="0" borderId="6" xfId="0" applyFont="1" applyBorder="1" applyAlignment="1" applyProtection="1">
      <alignment vertical="center"/>
      <protection locked="0"/>
    </xf>
    <xf numFmtId="0" fontId="0" fillId="0" borderId="6" xfId="0" applyBorder="1" applyAlignment="1" applyProtection="1">
      <alignment vertical="center" shrinkToFit="1"/>
      <protection locked="0"/>
    </xf>
    <xf numFmtId="0" fontId="15" fillId="0" borderId="0" xfId="0" applyFont="1" applyAlignment="1" applyProtection="1">
      <alignment vertical="center" shrinkToFit="1"/>
      <protection locked="0"/>
    </xf>
    <xf numFmtId="0" fontId="6" fillId="0" borderId="0" xfId="0" applyFont="1" applyAlignment="1" applyProtection="1">
      <alignment horizontal="left" vertical="center"/>
      <protection locked="0"/>
    </xf>
    <xf numFmtId="0" fontId="0" fillId="0" borderId="7" xfId="0" applyBorder="1" applyAlignment="1" applyProtection="1">
      <alignment shrinkToFit="1"/>
      <protection locked="0"/>
    </xf>
    <xf numFmtId="0" fontId="15" fillId="0" borderId="14" xfId="0" applyFont="1" applyBorder="1" applyAlignment="1" applyProtection="1">
      <alignment horizontal="center" vertical="center"/>
      <protection locked="0"/>
    </xf>
    <xf numFmtId="0" fontId="12" fillId="0" borderId="7" xfId="0" applyFont="1" applyBorder="1" applyAlignment="1" applyProtection="1">
      <alignment horizontal="center" vertical="center" shrinkToFit="1"/>
      <protection locked="0"/>
    </xf>
    <xf numFmtId="0" fontId="6" fillId="0" borderId="23"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15" fillId="0" borderId="12" xfId="0" applyFont="1" applyBorder="1" applyAlignment="1" applyProtection="1">
      <alignment vertical="center"/>
      <protection locked="0"/>
    </xf>
    <xf numFmtId="0" fontId="15" fillId="0" borderId="14" xfId="0" applyFont="1" applyBorder="1" applyAlignment="1" applyProtection="1">
      <alignment horizontal="left" vertical="center"/>
      <protection locked="0"/>
    </xf>
    <xf numFmtId="0" fontId="6" fillId="0" borderId="6" xfId="0" applyFont="1" applyBorder="1" applyAlignment="1" applyProtection="1">
      <alignment vertical="top" wrapText="1"/>
      <protection locked="0"/>
    </xf>
    <xf numFmtId="0" fontId="6" fillId="0" borderId="0" xfId="0" applyFont="1" applyAlignment="1" applyProtection="1">
      <alignment horizontal="left" vertical="center" indent="2"/>
      <protection locked="0"/>
    </xf>
    <xf numFmtId="3" fontId="6" fillId="0" borderId="6" xfId="2" applyNumberFormat="1" applyFont="1" applyBorder="1" applyAlignment="1" applyProtection="1">
      <alignment vertical="center"/>
      <protection locked="0"/>
    </xf>
    <xf numFmtId="3" fontId="6" fillId="0" borderId="8" xfId="0" applyNumberFormat="1" applyFont="1" applyBorder="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shrinkToFit="1"/>
      <protection locked="0"/>
    </xf>
    <xf numFmtId="176" fontId="7" fillId="0" borderId="0" xfId="0" applyNumberFormat="1" applyFont="1" applyAlignment="1" applyProtection="1">
      <alignment vertical="center" shrinkToFit="1"/>
      <protection locked="0"/>
    </xf>
    <xf numFmtId="0" fontId="6" fillId="0" borderId="0" xfId="0" applyFont="1" applyAlignment="1" applyProtection="1">
      <alignment horizontal="center" vertical="center"/>
      <protection locked="0"/>
    </xf>
    <xf numFmtId="0" fontId="0" fillId="0" borderId="0" xfId="0" applyAlignment="1" applyProtection="1">
      <alignment shrinkToFit="1"/>
      <protection locked="0"/>
    </xf>
    <xf numFmtId="0" fontId="0" fillId="0" borderId="0" xfId="0" applyAlignment="1" applyProtection="1">
      <alignment vertical="center" shrinkToFit="1"/>
      <protection locked="0"/>
    </xf>
    <xf numFmtId="3" fontId="7" fillId="0" borderId="7" xfId="0" applyNumberFormat="1" applyFont="1" applyBorder="1" applyAlignment="1">
      <alignment vertical="center" shrinkToFit="1"/>
    </xf>
    <xf numFmtId="3" fontId="7" fillId="0" borderId="14" xfId="0" applyNumberFormat="1" applyFont="1" applyBorder="1" applyAlignment="1">
      <alignment vertical="center" shrinkToFit="1"/>
    </xf>
    <xf numFmtId="3" fontId="7" fillId="0" borderId="7" xfId="0" applyNumberFormat="1" applyFont="1" applyBorder="1" applyAlignment="1">
      <alignment horizontal="right" vertical="center" shrinkToFit="1"/>
    </xf>
    <xf numFmtId="3" fontId="7" fillId="0" borderId="39" xfId="0" applyNumberFormat="1" applyFont="1" applyBorder="1" applyAlignment="1">
      <alignment vertical="center" shrinkToFit="1"/>
    </xf>
    <xf numFmtId="38" fontId="6" fillId="0" borderId="7" xfId="0" applyNumberFormat="1" applyFont="1" applyBorder="1" applyAlignment="1">
      <alignment horizontal="right" vertical="center" shrinkToFit="1"/>
    </xf>
    <xf numFmtId="0" fontId="0" fillId="0" borderId="0" xfId="0" applyProtection="1">
      <protection locked="0"/>
    </xf>
    <xf numFmtId="38" fontId="19" fillId="0" borderId="0" xfId="2" applyFont="1" applyAlignment="1" applyProtection="1">
      <alignment vertical="center"/>
      <protection locked="0"/>
    </xf>
    <xf numFmtId="38" fontId="4" fillId="0" borderId="0" xfId="2"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protection locked="0"/>
    </xf>
    <xf numFmtId="0" fontId="0" fillId="0" borderId="0" xfId="3" applyFont="1" applyAlignment="1" applyProtection="1">
      <alignment vertical="center" wrapText="1"/>
      <protection locked="0"/>
    </xf>
    <xf numFmtId="38" fontId="4" fillId="0" borderId="0" xfId="2" applyFill="1" applyBorder="1" applyAlignment="1" applyProtection="1">
      <alignment vertical="center"/>
      <protection locked="0"/>
    </xf>
    <xf numFmtId="38" fontId="19" fillId="0" borderId="0" xfId="2" applyFont="1" applyFill="1" applyAlignment="1" applyProtection="1">
      <alignment vertical="center"/>
      <protection locked="0"/>
    </xf>
    <xf numFmtId="38" fontId="4" fillId="0" borderId="0" xfId="2" applyFont="1" applyFill="1" applyAlignment="1" applyProtection="1">
      <alignment vertical="center"/>
      <protection locked="0"/>
    </xf>
    <xf numFmtId="0" fontId="42" fillId="0" borderId="0" xfId="0" applyFont="1" applyAlignment="1" applyProtection="1">
      <alignment vertical="center"/>
      <protection locked="0"/>
    </xf>
    <xf numFmtId="0" fontId="21" fillId="0" borderId="0" xfId="0" applyFont="1" applyAlignment="1" applyProtection="1">
      <alignment vertical="center" wrapText="1" shrinkToFit="1"/>
      <protection locked="0"/>
    </xf>
    <xf numFmtId="0" fontId="10" fillId="0" borderId="0" xfId="0"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43" fillId="0" borderId="0" xfId="0" applyFont="1" applyAlignment="1" applyProtection="1">
      <alignment vertical="center"/>
      <protection locked="0"/>
    </xf>
    <xf numFmtId="0" fontId="46" fillId="0" borderId="0" xfId="0" applyFont="1" applyAlignment="1" applyProtection="1">
      <alignment vertical="center" wrapText="1"/>
      <protection locked="0"/>
    </xf>
    <xf numFmtId="0" fontId="46" fillId="0" borderId="0" xfId="0" applyFont="1" applyAlignment="1" applyProtection="1">
      <alignment vertical="top" wrapText="1"/>
      <protection locked="0"/>
    </xf>
    <xf numFmtId="3" fontId="7" fillId="0" borderId="23" xfId="0" applyNumberFormat="1" applyFont="1" applyBorder="1" applyAlignment="1">
      <alignment vertical="center" shrinkToFit="1"/>
    </xf>
    <xf numFmtId="0" fontId="6" fillId="0" borderId="0" xfId="0" applyFont="1" applyAlignment="1" applyProtection="1">
      <alignment vertical="center" wrapText="1" shrinkToFit="1"/>
      <protection locked="0"/>
    </xf>
    <xf numFmtId="0" fontId="7" fillId="0" borderId="10" xfId="0" applyFont="1" applyBorder="1" applyAlignment="1" applyProtection="1">
      <alignment horizontal="center" vertical="center"/>
      <protection locked="0"/>
    </xf>
    <xf numFmtId="0" fontId="7" fillId="0" borderId="7" xfId="0" applyFont="1" applyBorder="1" applyAlignment="1" applyProtection="1">
      <alignment horizontal="right" vertical="center" shrinkToFit="1"/>
      <protection locked="0"/>
    </xf>
    <xf numFmtId="38" fontId="7" fillId="0" borderId="7" xfId="0" applyNumberFormat="1" applyFont="1" applyBorder="1" applyAlignment="1" applyProtection="1">
      <alignment horizontal="right" vertical="center" shrinkToFit="1"/>
      <protection locked="0"/>
    </xf>
    <xf numFmtId="38" fontId="6" fillId="0" borderId="7" xfId="0" applyNumberFormat="1" applyFont="1" applyBorder="1" applyAlignment="1" applyProtection="1">
      <alignment horizontal="right" vertical="center" shrinkToFit="1"/>
      <protection locked="0"/>
    </xf>
    <xf numFmtId="38" fontId="0" fillId="0" borderId="7" xfId="0" applyNumberFormat="1" applyBorder="1" applyAlignment="1" applyProtection="1">
      <alignment shrinkToFit="1"/>
      <protection locked="0"/>
    </xf>
    <xf numFmtId="38" fontId="7" fillId="0" borderId="7" xfId="0" applyNumberFormat="1" applyFont="1" applyBorder="1" applyAlignment="1" applyProtection="1">
      <alignment vertical="center" shrinkToFit="1"/>
      <protection locked="0"/>
    </xf>
    <xf numFmtId="0" fontId="14" fillId="0" borderId="0" xfId="0" applyFont="1" applyAlignment="1" applyProtection="1">
      <alignment vertical="center"/>
      <protection locked="0"/>
    </xf>
    <xf numFmtId="3" fontId="6" fillId="0" borderId="14" xfId="0" applyNumberFormat="1" applyFont="1" applyBorder="1" applyAlignment="1" applyProtection="1">
      <alignment vertical="center" shrinkToFit="1"/>
      <protection locked="0"/>
    </xf>
    <xf numFmtId="3" fontId="6" fillId="0" borderId="23" xfId="0" applyNumberFormat="1" applyFont="1" applyBorder="1" applyAlignment="1" applyProtection="1">
      <alignment vertical="center" shrinkToFit="1"/>
      <protection locked="0"/>
    </xf>
    <xf numFmtId="38" fontId="7" fillId="0" borderId="14" xfId="0" applyNumberFormat="1" applyFont="1" applyBorder="1" applyAlignment="1" applyProtection="1">
      <alignment vertical="center" shrinkToFit="1"/>
      <protection locked="0"/>
    </xf>
    <xf numFmtId="0" fontId="15" fillId="0" borderId="14" xfId="0" applyFont="1" applyBorder="1" applyAlignment="1">
      <alignment horizontal="left" vertical="center"/>
    </xf>
    <xf numFmtId="38" fontId="6" fillId="0" borderId="23" xfId="0" applyNumberFormat="1" applyFont="1" applyBorder="1" applyAlignment="1">
      <alignment vertical="center" shrinkToFit="1"/>
    </xf>
    <xf numFmtId="3" fontId="7" fillId="0" borderId="39" xfId="0" applyNumberFormat="1" applyFont="1" applyBorder="1" applyAlignment="1" applyProtection="1">
      <alignment vertical="center" shrinkToFit="1"/>
      <protection locked="0"/>
    </xf>
    <xf numFmtId="0" fontId="6" fillId="0" borderId="0" xfId="0" applyFont="1" applyAlignment="1" applyProtection="1">
      <alignment vertical="top" wrapText="1"/>
      <protection locked="0"/>
    </xf>
    <xf numFmtId="0" fontId="9" fillId="0" borderId="3" xfId="0" applyFont="1" applyBorder="1" applyAlignment="1" applyProtection="1">
      <alignment horizontal="right" vertical="center" shrinkToFit="1"/>
      <protection locked="0"/>
    </xf>
    <xf numFmtId="0" fontId="48" fillId="0" borderId="0" xfId="1" applyFont="1" applyFill="1" applyBorder="1" applyProtection="1">
      <alignment vertical="center"/>
      <protection locked="0"/>
    </xf>
    <xf numFmtId="0" fontId="13" fillId="0" borderId="0" xfId="0" applyFont="1" applyProtection="1">
      <protection locked="0"/>
    </xf>
    <xf numFmtId="38" fontId="19" fillId="0" borderId="0" xfId="2" applyFont="1" applyAlignment="1" applyProtection="1">
      <alignment horizontal="right" vertical="center"/>
      <protection locked="0"/>
    </xf>
    <xf numFmtId="38" fontId="47" fillId="33" borderId="10" xfId="2" applyFont="1" applyFill="1" applyBorder="1" applyAlignment="1" applyProtection="1">
      <alignment horizontal="center" vertical="center"/>
      <protection locked="0"/>
    </xf>
    <xf numFmtId="38" fontId="4" fillId="0" borderId="0" xfId="2" applyFont="1" applyAlignment="1" applyProtection="1">
      <alignment horizontal="center" vertical="center"/>
      <protection locked="0"/>
    </xf>
    <xf numFmtId="0" fontId="4" fillId="0" borderId="0" xfId="0" applyFont="1" applyProtection="1">
      <protection locked="0"/>
    </xf>
    <xf numFmtId="0" fontId="49" fillId="0" borderId="0" xfId="0" applyFont="1" applyAlignment="1" applyProtection="1">
      <alignment vertical="center"/>
      <protection locked="0"/>
    </xf>
    <xf numFmtId="3" fontId="7" fillId="0" borderId="1" xfId="0" applyNumberFormat="1" applyFont="1" applyBorder="1" applyAlignment="1" applyProtection="1">
      <alignment vertical="center" shrinkToFit="1"/>
      <protection locked="0"/>
    </xf>
    <xf numFmtId="3" fontId="7" fillId="0" borderId="8" xfId="0" applyNumberFormat="1" applyFont="1" applyBorder="1" applyAlignment="1" applyProtection="1">
      <alignment vertical="center" shrinkToFit="1"/>
      <protection locked="0"/>
    </xf>
    <xf numFmtId="38" fontId="6" fillId="0" borderId="2" xfId="2" applyFont="1" applyBorder="1" applyAlignment="1" applyProtection="1">
      <alignment vertical="center" shrinkToFit="1"/>
      <protection locked="0"/>
    </xf>
    <xf numFmtId="0" fontId="0" fillId="0" borderId="0" xfId="0" applyAlignment="1" applyProtection="1">
      <alignment horizontal="center" vertical="center"/>
      <protection locked="0"/>
    </xf>
    <xf numFmtId="38" fontId="4" fillId="0" borderId="0" xfId="2" applyFont="1" applyFill="1" applyAlignment="1" applyProtection="1">
      <alignment vertical="center"/>
    </xf>
    <xf numFmtId="0" fontId="0" fillId="0" borderId="0" xfId="3" applyFont="1" applyAlignment="1" applyProtection="1">
      <alignment horizontal="right" vertical="center"/>
      <protection locked="0"/>
    </xf>
    <xf numFmtId="0" fontId="6" fillId="0" borderId="0" xfId="0" applyFont="1" applyAlignment="1">
      <alignment vertical="center" shrinkToFit="1"/>
    </xf>
    <xf numFmtId="0" fontId="6" fillId="0" borderId="12" xfId="0" applyFont="1" applyBorder="1" applyAlignment="1">
      <alignment vertical="center" shrinkToFit="1"/>
    </xf>
    <xf numFmtId="3" fontId="7" fillId="0" borderId="9" xfId="0" applyNumberFormat="1" applyFont="1" applyBorder="1" applyAlignment="1">
      <alignment vertical="center" shrinkToFit="1"/>
    </xf>
    <xf numFmtId="38" fontId="7" fillId="0" borderId="0" xfId="2" applyFont="1" applyBorder="1" applyAlignment="1" applyProtection="1">
      <alignment vertical="center" shrinkToFit="1"/>
      <protection locked="0"/>
    </xf>
    <xf numFmtId="0" fontId="51" fillId="0" borderId="0" xfId="0" applyFont="1" applyAlignment="1" applyProtection="1">
      <alignment vertical="center" shrinkToFit="1"/>
      <protection locked="0"/>
    </xf>
    <xf numFmtId="178" fontId="6" fillId="0" borderId="0" xfId="0" applyNumberFormat="1" applyFont="1" applyAlignment="1" applyProtection="1">
      <alignment horizontal="right" vertical="center"/>
      <protection locked="0"/>
    </xf>
    <xf numFmtId="0" fontId="0" fillId="0" borderId="0" xfId="0" applyAlignment="1">
      <alignment horizontal="right" vertical="center"/>
    </xf>
    <xf numFmtId="0" fontId="52" fillId="0" borderId="0" xfId="0" applyFont="1" applyAlignment="1">
      <alignment vertical="center"/>
    </xf>
    <xf numFmtId="0" fontId="53" fillId="0" borderId="33" xfId="0" applyFont="1" applyBorder="1" applyAlignment="1">
      <alignment horizontal="center" vertical="center"/>
    </xf>
    <xf numFmtId="0" fontId="53" fillId="0" borderId="0" xfId="0" applyFont="1" applyAlignment="1">
      <alignment vertical="center"/>
    </xf>
    <xf numFmtId="0" fontId="53" fillId="0" borderId="0" xfId="0" applyFont="1" applyAlignment="1">
      <alignment horizontal="center" vertical="center"/>
    </xf>
    <xf numFmtId="0" fontId="53" fillId="0" borderId="0" xfId="0" applyFont="1" applyAlignment="1">
      <alignment horizontal="center" vertical="center" wrapText="1"/>
    </xf>
    <xf numFmtId="0" fontId="57" fillId="0" borderId="0" xfId="0" applyFont="1" applyAlignment="1">
      <alignment vertical="center" wrapText="1"/>
    </xf>
    <xf numFmtId="0" fontId="58" fillId="0" borderId="0" xfId="0" applyFont="1" applyAlignment="1">
      <alignment vertical="center"/>
    </xf>
    <xf numFmtId="0" fontId="59" fillId="0" borderId="0" xfId="0" applyFont="1" applyAlignment="1">
      <alignment vertical="center"/>
    </xf>
    <xf numFmtId="0" fontId="53" fillId="0" borderId="0" xfId="0" applyFont="1" applyAlignment="1">
      <alignment vertical="center" wrapText="1"/>
    </xf>
    <xf numFmtId="0" fontId="60" fillId="0" borderId="0" xfId="0" applyFont="1" applyAlignment="1">
      <alignment vertical="center"/>
    </xf>
    <xf numFmtId="0" fontId="56" fillId="0" borderId="0" xfId="0" applyFont="1" applyAlignment="1">
      <alignment vertical="center"/>
    </xf>
    <xf numFmtId="3" fontId="7" fillId="0" borderId="12" xfId="0" applyNumberFormat="1" applyFont="1" applyBorder="1" applyAlignment="1" applyProtection="1">
      <alignment vertical="center" shrinkToFit="1"/>
      <protection locked="0"/>
    </xf>
    <xf numFmtId="3" fontId="6" fillId="0" borderId="39" xfId="0" applyNumberFormat="1" applyFont="1" applyBorder="1" applyAlignment="1" applyProtection="1">
      <alignment vertical="center" shrinkToFit="1"/>
      <protection locked="0"/>
    </xf>
    <xf numFmtId="38" fontId="6" fillId="0" borderId="39" xfId="2" applyFont="1" applyBorder="1" applyAlignment="1" applyProtection="1">
      <alignment vertical="center" shrinkToFit="1"/>
    </xf>
    <xf numFmtId="3" fontId="7" fillId="0" borderId="66" xfId="0" applyNumberFormat="1" applyFont="1" applyBorder="1" applyAlignment="1" applyProtection="1">
      <alignment vertical="center" shrinkToFit="1"/>
      <protection locked="0"/>
    </xf>
    <xf numFmtId="0" fontId="8" fillId="0" borderId="0" xfId="0" applyFont="1" applyProtection="1">
      <protection locked="0"/>
    </xf>
    <xf numFmtId="0" fontId="13" fillId="0" borderId="0" xfId="0" applyFont="1" applyAlignment="1" applyProtection="1">
      <alignment vertical="center"/>
      <protection locked="0"/>
    </xf>
    <xf numFmtId="3" fontId="7" fillId="0" borderId="2" xfId="0" applyNumberFormat="1" applyFont="1" applyBorder="1" applyAlignment="1">
      <alignment vertical="center" shrinkToFit="1"/>
    </xf>
    <xf numFmtId="0" fontId="0" fillId="0" borderId="0" xfId="3" applyFont="1" applyProtection="1">
      <alignment vertical="center"/>
      <protection locked="0"/>
    </xf>
    <xf numFmtId="0" fontId="4" fillId="0" borderId="0" xfId="3" applyProtection="1">
      <alignment vertical="center"/>
      <protection locked="0"/>
    </xf>
    <xf numFmtId="38" fontId="7" fillId="0" borderId="7" xfId="2" applyFont="1" applyBorder="1" applyAlignment="1" applyProtection="1">
      <alignment horizontal="right" vertical="center" shrinkToFit="1"/>
      <protection locked="0"/>
    </xf>
    <xf numFmtId="0" fontId="6" fillId="0" borderId="6"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180" fontId="4" fillId="0" borderId="0" xfId="0" applyNumberFormat="1" applyFont="1" applyAlignment="1">
      <alignment horizontal="center" vertical="center"/>
    </xf>
    <xf numFmtId="180" fontId="4" fillId="0" borderId="0" xfId="2" applyNumberFormat="1" applyFont="1" applyAlignment="1" applyProtection="1">
      <alignment horizontal="center" vertical="center"/>
    </xf>
    <xf numFmtId="0" fontId="4" fillId="0" borderId="0" xfId="0" applyFont="1" applyAlignment="1">
      <alignment horizontal="center" vertical="center"/>
    </xf>
    <xf numFmtId="0" fontId="16" fillId="0" borderId="0" xfId="0" applyFont="1" applyAlignment="1" applyProtection="1">
      <alignment horizontal="left" vertical="top" shrinkToFit="1"/>
      <protection locked="0"/>
    </xf>
    <xf numFmtId="0" fontId="4" fillId="0" borderId="57" xfId="0" applyFont="1" applyBorder="1" applyAlignment="1" applyProtection="1">
      <alignment vertical="center"/>
      <protection locked="0"/>
    </xf>
    <xf numFmtId="0" fontId="0" fillId="0" borderId="57" xfId="0" applyBorder="1" applyAlignment="1" applyProtection="1">
      <alignment vertical="center"/>
      <protection locked="0"/>
    </xf>
    <xf numFmtId="181" fontId="7" fillId="0" borderId="14" xfId="0" applyNumberFormat="1" applyFont="1" applyBorder="1" applyAlignment="1">
      <alignment vertical="center" shrinkToFit="1"/>
    </xf>
    <xf numFmtId="181" fontId="6" fillId="0" borderId="7" xfId="0" applyNumberFormat="1" applyFont="1" applyBorder="1" applyAlignment="1">
      <alignment vertical="center" shrinkToFit="1"/>
    </xf>
    <xf numFmtId="181" fontId="6" fillId="0" borderId="2" xfId="0" applyNumberFormat="1" applyFont="1" applyBorder="1" applyAlignment="1">
      <alignment vertical="center" shrinkToFit="1"/>
    </xf>
    <xf numFmtId="181" fontId="7" fillId="0" borderId="14" xfId="0" applyNumberFormat="1" applyFont="1" applyBorder="1" applyAlignment="1" applyProtection="1">
      <alignment vertical="center" shrinkToFit="1"/>
      <protection locked="0"/>
    </xf>
    <xf numFmtId="181" fontId="7" fillId="0" borderId="17" xfId="0" applyNumberFormat="1" applyFont="1" applyBorder="1" applyAlignment="1" applyProtection="1">
      <alignment vertical="center" shrinkToFit="1"/>
      <protection locked="0"/>
    </xf>
    <xf numFmtId="181" fontId="7" fillId="0" borderId="63" xfId="0" applyNumberFormat="1" applyFont="1" applyBorder="1" applyAlignment="1" applyProtection="1">
      <alignment vertical="center" shrinkToFit="1"/>
      <protection locked="0"/>
    </xf>
    <xf numFmtId="0" fontId="43" fillId="0" borderId="0" xfId="3" applyFont="1" applyProtection="1">
      <alignment vertical="center"/>
      <protection locked="0"/>
    </xf>
    <xf numFmtId="0" fontId="0" fillId="0" borderId="0" xfId="0" applyAlignment="1">
      <alignment horizontal="distributed"/>
    </xf>
    <xf numFmtId="0" fontId="49" fillId="0" borderId="57" xfId="0" applyFont="1" applyBorder="1" applyAlignment="1" applyProtection="1">
      <alignment vertical="center"/>
      <protection locked="0"/>
    </xf>
    <xf numFmtId="38" fontId="13" fillId="0" borderId="22" xfId="2" applyFont="1" applyFill="1" applyBorder="1" applyAlignment="1" applyProtection="1">
      <alignment vertical="center"/>
      <protection locked="0"/>
    </xf>
    <xf numFmtId="0" fontId="13" fillId="0" borderId="0" xfId="0" applyFont="1" applyAlignment="1" applyProtection="1">
      <alignment horizontal="center"/>
      <protection locked="0"/>
    </xf>
    <xf numFmtId="38" fontId="13" fillId="36" borderId="10" xfId="2" applyFont="1" applyFill="1" applyBorder="1" applyAlignment="1" applyProtection="1">
      <alignment vertical="center" wrapText="1"/>
    </xf>
    <xf numFmtId="38" fontId="13" fillId="35" borderId="41" xfId="2" applyFont="1" applyFill="1" applyBorder="1" applyAlignment="1" applyProtection="1">
      <alignment vertical="center" wrapText="1"/>
    </xf>
    <xf numFmtId="38" fontId="13" fillId="35" borderId="42" xfId="2" applyFont="1" applyFill="1" applyBorder="1" applyAlignment="1" applyProtection="1">
      <alignment vertical="center" wrapText="1"/>
    </xf>
    <xf numFmtId="38" fontId="13" fillId="0" borderId="52" xfId="2" applyFont="1" applyFill="1" applyBorder="1" applyAlignment="1" applyProtection="1">
      <alignment vertical="center"/>
      <protection locked="0"/>
    </xf>
    <xf numFmtId="38" fontId="13" fillId="35" borderId="18" xfId="2" applyFont="1" applyFill="1" applyBorder="1" applyAlignment="1" applyProtection="1">
      <alignment vertical="center" shrinkToFit="1"/>
    </xf>
    <xf numFmtId="38" fontId="13" fillId="35" borderId="10" xfId="2" applyFont="1" applyFill="1" applyBorder="1" applyAlignment="1" applyProtection="1">
      <alignment vertical="center" shrinkToFit="1"/>
    </xf>
    <xf numFmtId="38" fontId="13" fillId="35" borderId="4" xfId="2" applyFont="1" applyFill="1" applyBorder="1" applyAlignment="1" applyProtection="1">
      <alignment vertical="center" shrinkToFit="1"/>
    </xf>
    <xf numFmtId="38" fontId="13" fillId="35" borderId="48" xfId="2" applyFont="1" applyFill="1" applyBorder="1" applyAlignment="1" applyProtection="1">
      <alignment vertical="center" shrinkToFit="1"/>
    </xf>
    <xf numFmtId="38" fontId="13" fillId="0" borderId="86" xfId="2" applyFont="1" applyFill="1" applyBorder="1" applyAlignment="1" applyProtection="1">
      <alignment vertical="center"/>
      <protection locked="0"/>
    </xf>
    <xf numFmtId="38" fontId="13" fillId="0" borderId="90" xfId="2" applyFont="1" applyFill="1" applyBorder="1" applyAlignment="1" applyProtection="1">
      <alignment vertical="center"/>
      <protection locked="0"/>
    </xf>
    <xf numFmtId="10" fontId="13" fillId="0" borderId="76" xfId="57" applyNumberFormat="1" applyFont="1" applyFill="1" applyBorder="1" applyAlignment="1" applyProtection="1">
      <alignment vertical="center" shrinkToFit="1"/>
      <protection locked="0"/>
    </xf>
    <xf numFmtId="0" fontId="62" fillId="35" borderId="19" xfId="3" applyFont="1" applyFill="1" applyBorder="1" applyAlignment="1" applyProtection="1">
      <alignment vertical="center" shrinkToFit="1"/>
      <protection locked="0"/>
    </xf>
    <xf numFmtId="0" fontId="62" fillId="35" borderId="20" xfId="3" applyFont="1" applyFill="1" applyBorder="1" applyAlignment="1" applyProtection="1">
      <alignment vertical="center" shrinkToFit="1"/>
      <protection locked="0"/>
    </xf>
    <xf numFmtId="38" fontId="13" fillId="35" borderId="41" xfId="0" applyNumberFormat="1" applyFont="1" applyFill="1" applyBorder="1" applyAlignment="1">
      <alignment vertical="center" shrinkToFit="1"/>
    </xf>
    <xf numFmtId="38" fontId="13" fillId="35" borderId="41" xfId="2" applyFont="1" applyFill="1" applyBorder="1" applyAlignment="1" applyProtection="1">
      <alignment vertical="center" shrinkToFit="1"/>
    </xf>
    <xf numFmtId="38" fontId="13" fillId="35" borderId="50" xfId="2" applyFont="1" applyFill="1" applyBorder="1" applyAlignment="1" applyProtection="1">
      <alignment vertical="center" shrinkToFit="1"/>
    </xf>
    <xf numFmtId="38" fontId="13" fillId="35" borderId="43" xfId="2" applyFont="1" applyFill="1" applyBorder="1" applyAlignment="1" applyProtection="1">
      <alignment vertical="center" shrinkToFit="1"/>
    </xf>
    <xf numFmtId="38" fontId="13" fillId="35" borderId="42" xfId="2" applyFont="1" applyFill="1" applyBorder="1" applyAlignment="1" applyProtection="1">
      <alignment vertical="center" shrinkToFit="1"/>
    </xf>
    <xf numFmtId="0" fontId="13" fillId="0" borderId="92" xfId="0" applyFont="1" applyBorder="1" applyAlignment="1">
      <alignment horizontal="right" vertical="center" shrinkToFit="1"/>
    </xf>
    <xf numFmtId="10" fontId="13" fillId="0" borderId="91" xfId="57" applyNumberFormat="1" applyFont="1" applyFill="1" applyBorder="1" applyAlignment="1" applyProtection="1">
      <alignment vertical="center" shrinkToFit="1"/>
      <protection locked="0"/>
    </xf>
    <xf numFmtId="9" fontId="13" fillId="0" borderId="88" xfId="2" applyNumberFormat="1" applyFont="1" applyFill="1" applyBorder="1" applyAlignment="1" applyProtection="1">
      <alignment horizontal="center" vertical="center" shrinkToFit="1"/>
    </xf>
    <xf numFmtId="38" fontId="13" fillId="0" borderId="48" xfId="2" applyFont="1" applyFill="1" applyBorder="1" applyAlignment="1" applyProtection="1">
      <alignment horizontal="center" vertical="center" wrapText="1"/>
    </xf>
    <xf numFmtId="38" fontId="13" fillId="0" borderId="35" xfId="2" applyFont="1" applyFill="1" applyBorder="1" applyAlignment="1" applyProtection="1">
      <alignment horizontal="center" vertical="center" wrapText="1"/>
    </xf>
    <xf numFmtId="38" fontId="13" fillId="0" borderId="5" xfId="2" applyFont="1" applyFill="1" applyBorder="1" applyAlignment="1" applyProtection="1">
      <alignment horizontal="center" vertical="center" wrapText="1"/>
    </xf>
    <xf numFmtId="38" fontId="13" fillId="35" borderId="49" xfId="2" applyFont="1" applyFill="1" applyBorder="1" applyAlignment="1" applyProtection="1">
      <alignment vertical="center" wrapText="1"/>
    </xf>
    <xf numFmtId="0" fontId="13" fillId="35" borderId="20" xfId="3" applyFont="1" applyFill="1" applyBorder="1" applyAlignment="1" applyProtection="1">
      <alignment vertical="center" wrapText="1"/>
      <protection locked="0"/>
    </xf>
    <xf numFmtId="38" fontId="13" fillId="35" borderId="49" xfId="2" applyFont="1" applyFill="1" applyBorder="1" applyAlignment="1" applyProtection="1">
      <alignment vertical="center" shrinkToFit="1"/>
    </xf>
    <xf numFmtId="38" fontId="13" fillId="0" borderId="49" xfId="2" applyFont="1" applyFill="1" applyBorder="1" applyAlignment="1" applyProtection="1">
      <alignment horizontal="center" vertical="center" wrapText="1"/>
    </xf>
    <xf numFmtId="38" fontId="13" fillId="0" borderId="41" xfId="2" applyFont="1" applyFill="1" applyBorder="1" applyAlignment="1" applyProtection="1">
      <alignment horizontal="center" vertical="center" wrapText="1"/>
    </xf>
    <xf numFmtId="0" fontId="13" fillId="37" borderId="67" xfId="0" applyFont="1" applyFill="1" applyBorder="1" applyAlignment="1" applyProtection="1">
      <alignment vertical="center"/>
      <protection locked="0"/>
    </xf>
    <xf numFmtId="38" fontId="13" fillId="37" borderId="68" xfId="2" applyFont="1" applyFill="1" applyBorder="1" applyAlignment="1" applyProtection="1">
      <alignment vertical="center" shrinkToFit="1"/>
      <protection locked="0"/>
    </xf>
    <xf numFmtId="38" fontId="13" fillId="37" borderId="69" xfId="2" applyFont="1" applyFill="1" applyBorder="1" applyAlignment="1" applyProtection="1">
      <alignment vertical="center" shrinkToFit="1"/>
      <protection locked="0"/>
    </xf>
    <xf numFmtId="38" fontId="13" fillId="37" borderId="78" xfId="2" applyFont="1" applyFill="1" applyBorder="1" applyAlignment="1" applyProtection="1">
      <alignment vertical="center" shrinkToFit="1"/>
      <protection locked="0"/>
    </xf>
    <xf numFmtId="0" fontId="13" fillId="0" borderId="70" xfId="0" applyFont="1" applyBorder="1" applyAlignment="1" applyProtection="1">
      <alignment horizontal="left" vertical="center" indent="2"/>
      <protection locked="0"/>
    </xf>
    <xf numFmtId="0" fontId="13" fillId="0" borderId="70" xfId="0" applyFont="1" applyBorder="1" applyAlignment="1" applyProtection="1">
      <alignment horizontal="left" vertical="center" indent="4"/>
      <protection locked="0"/>
    </xf>
    <xf numFmtId="38" fontId="13" fillId="0" borderId="59" xfId="2" applyFont="1" applyFill="1" applyBorder="1" applyAlignment="1" applyProtection="1">
      <alignment vertical="center" wrapText="1"/>
      <protection locked="0"/>
    </xf>
    <xf numFmtId="0" fontId="13" fillId="0" borderId="72" xfId="0" applyFont="1" applyBorder="1" applyAlignment="1" applyProtection="1">
      <alignment vertical="center"/>
      <protection locked="0"/>
    </xf>
    <xf numFmtId="0" fontId="13" fillId="0" borderId="79" xfId="0" applyFont="1" applyBorder="1" applyAlignment="1" applyProtection="1">
      <alignment vertical="center"/>
      <protection locked="0"/>
    </xf>
    <xf numFmtId="0" fontId="13" fillId="37" borderId="49" xfId="0" applyFont="1" applyFill="1" applyBorder="1" applyAlignment="1" applyProtection="1">
      <alignment horizontal="left" vertical="center"/>
      <protection locked="0"/>
    </xf>
    <xf numFmtId="0" fontId="13" fillId="35" borderId="53" xfId="3" applyFont="1" applyFill="1" applyBorder="1" applyAlignment="1" applyProtection="1">
      <alignment vertical="center" wrapText="1"/>
      <protection locked="0"/>
    </xf>
    <xf numFmtId="38" fontId="13" fillId="0" borderId="94" xfId="2" applyFont="1" applyFill="1" applyBorder="1" applyAlignment="1" applyProtection="1">
      <alignment horizontal="center" vertical="center" wrapText="1"/>
      <protection locked="0"/>
    </xf>
    <xf numFmtId="38" fontId="13" fillId="0" borderId="42" xfId="2" applyFont="1" applyFill="1" applyBorder="1" applyAlignment="1" applyProtection="1">
      <alignment horizontal="center" vertical="center" wrapText="1"/>
      <protection locked="0"/>
    </xf>
    <xf numFmtId="38" fontId="13" fillId="0" borderId="50" xfId="2" applyFont="1" applyFill="1" applyBorder="1" applyAlignment="1" applyProtection="1">
      <alignment horizontal="center" vertical="center"/>
      <protection locked="0"/>
    </xf>
    <xf numFmtId="38" fontId="13" fillId="0" borderId="43" xfId="2" applyFont="1" applyFill="1" applyBorder="1" applyAlignment="1" applyProtection="1">
      <alignment horizontal="center" vertical="center" wrapText="1"/>
      <protection locked="0"/>
    </xf>
    <xf numFmtId="38" fontId="13" fillId="0" borderId="41" xfId="2" applyFont="1" applyFill="1" applyBorder="1" applyAlignment="1" applyProtection="1">
      <alignment horizontal="center" vertical="center" wrapText="1"/>
      <protection locked="0"/>
    </xf>
    <xf numFmtId="0" fontId="13" fillId="35" borderId="95" xfId="3" applyFont="1" applyFill="1" applyBorder="1" applyAlignment="1" applyProtection="1">
      <alignment horizontal="left" vertical="center" wrapText="1"/>
      <protection locked="0"/>
    </xf>
    <xf numFmtId="38" fontId="13" fillId="35" borderId="78" xfId="2" applyFont="1" applyFill="1" applyBorder="1" applyAlignment="1" applyProtection="1">
      <alignment vertical="center" shrinkToFit="1"/>
    </xf>
    <xf numFmtId="38" fontId="13" fillId="35" borderId="68" xfId="2" applyFont="1" applyFill="1" applyBorder="1" applyAlignment="1" applyProtection="1">
      <alignment vertical="center" shrinkToFit="1"/>
    </xf>
    <xf numFmtId="38" fontId="13" fillId="35" borderId="96" xfId="2" applyFont="1" applyFill="1" applyBorder="1" applyAlignment="1" applyProtection="1">
      <alignment vertical="center" shrinkToFit="1"/>
    </xf>
    <xf numFmtId="38" fontId="13" fillId="35" borderId="69" xfId="2" applyFont="1" applyFill="1" applyBorder="1" applyAlignment="1" applyProtection="1">
      <alignment vertical="center" shrinkToFit="1"/>
    </xf>
    <xf numFmtId="38" fontId="13" fillId="0" borderId="97" xfId="2" applyFont="1" applyFill="1" applyBorder="1" applyAlignment="1" applyProtection="1">
      <alignment vertical="center"/>
      <protection locked="0"/>
    </xf>
    <xf numFmtId="0" fontId="13" fillId="0" borderId="98" xfId="3" applyFont="1" applyBorder="1" applyAlignment="1" applyProtection="1">
      <alignment horizontal="left" vertical="center" indent="2"/>
      <protection locked="0"/>
    </xf>
    <xf numFmtId="38" fontId="13" fillId="36" borderId="73" xfId="2" applyFont="1" applyFill="1" applyBorder="1" applyAlignment="1" applyProtection="1">
      <alignment vertical="center" shrinkToFit="1"/>
    </xf>
    <xf numFmtId="38" fontId="13" fillId="36" borderId="59" xfId="2" applyFont="1" applyFill="1" applyBorder="1" applyAlignment="1" applyProtection="1">
      <alignment vertical="center" shrinkToFit="1"/>
    </xf>
    <xf numFmtId="38" fontId="13" fillId="36" borderId="99" xfId="2" applyFont="1" applyFill="1" applyBorder="1" applyAlignment="1" applyProtection="1">
      <alignment vertical="center" shrinkToFit="1"/>
    </xf>
    <xf numFmtId="38" fontId="13" fillId="36" borderId="71" xfId="2" applyFont="1" applyFill="1" applyBorder="1" applyAlignment="1" applyProtection="1">
      <alignment vertical="center" shrinkToFit="1"/>
    </xf>
    <xf numFmtId="38" fontId="13" fillId="36" borderId="100" xfId="2" applyFont="1" applyFill="1" applyBorder="1" applyAlignment="1" applyProtection="1">
      <alignment vertical="center" shrinkToFit="1"/>
    </xf>
    <xf numFmtId="38" fontId="13" fillId="0" borderId="101" xfId="2" applyFont="1" applyFill="1" applyBorder="1" applyAlignment="1" applyProtection="1">
      <alignment vertical="center"/>
      <protection locked="0"/>
    </xf>
    <xf numFmtId="0" fontId="13" fillId="0" borderId="98" xfId="3" applyFont="1" applyBorder="1" applyAlignment="1" applyProtection="1">
      <alignment horizontal="left" vertical="center" wrapText="1" indent="3"/>
      <protection locked="0"/>
    </xf>
    <xf numFmtId="38" fontId="13" fillId="0" borderId="73" xfId="2" applyFont="1" applyFill="1" applyBorder="1" applyAlignment="1" applyProtection="1">
      <alignment vertical="center" shrinkToFit="1"/>
      <protection locked="0"/>
    </xf>
    <xf numFmtId="38" fontId="13" fillId="0" borderId="59" xfId="2" applyFont="1" applyFill="1" applyBorder="1" applyAlignment="1" applyProtection="1">
      <alignment vertical="center" shrinkToFit="1"/>
      <protection locked="0"/>
    </xf>
    <xf numFmtId="38" fontId="13" fillId="0" borderId="100" xfId="2" applyFont="1" applyFill="1" applyBorder="1" applyAlignment="1" applyProtection="1">
      <alignment vertical="center" shrinkToFit="1"/>
      <protection locked="0"/>
    </xf>
    <xf numFmtId="38" fontId="13" fillId="0" borderId="71" xfId="2" applyFont="1" applyFill="1" applyBorder="1" applyAlignment="1" applyProtection="1">
      <alignment vertical="center" shrinkToFit="1"/>
    </xf>
    <xf numFmtId="0" fontId="13" fillId="0" borderId="98" xfId="3" applyFont="1" applyBorder="1" applyAlignment="1" applyProtection="1">
      <alignment horizontal="left" vertical="center" indent="3"/>
      <protection locked="0"/>
    </xf>
    <xf numFmtId="0" fontId="13" fillId="0" borderId="98" xfId="3" applyFont="1" applyBorder="1" applyAlignment="1" applyProtection="1">
      <alignment horizontal="left" vertical="center" indent="3" shrinkToFit="1"/>
      <protection locked="0"/>
    </xf>
    <xf numFmtId="38" fontId="13" fillId="0" borderId="89" xfId="2" applyFont="1" applyFill="1" applyBorder="1" applyAlignment="1" applyProtection="1">
      <alignment vertical="center" shrinkToFit="1"/>
      <protection locked="0"/>
    </xf>
    <xf numFmtId="0" fontId="13" fillId="0" borderId="102" xfId="3" applyFont="1" applyBorder="1" applyAlignment="1" applyProtection="1">
      <alignment horizontal="left" vertical="center" wrapText="1" indent="3"/>
      <protection locked="0"/>
    </xf>
    <xf numFmtId="38" fontId="13" fillId="0" borderId="75" xfId="2" applyFont="1" applyFill="1" applyBorder="1" applyAlignment="1" applyProtection="1">
      <alignment vertical="center" shrinkToFit="1"/>
      <protection locked="0"/>
    </xf>
    <xf numFmtId="0" fontId="13" fillId="0" borderId="60" xfId="0" applyFont="1" applyBorder="1" applyAlignment="1" applyProtection="1">
      <alignment vertical="center" shrinkToFit="1"/>
      <protection locked="0"/>
    </xf>
    <xf numFmtId="38" fontId="13" fillId="0" borderId="74" xfId="2" applyFont="1" applyFill="1" applyBorder="1" applyAlignment="1" applyProtection="1">
      <alignment vertical="center" shrinkToFit="1"/>
    </xf>
    <xf numFmtId="38" fontId="13" fillId="0" borderId="60" xfId="2" applyFont="1" applyFill="1" applyBorder="1" applyAlignment="1" applyProtection="1">
      <alignment vertical="center" shrinkToFit="1"/>
      <protection locked="0"/>
    </xf>
    <xf numFmtId="38" fontId="13" fillId="0" borderId="103" xfId="2" applyFont="1" applyFill="1" applyBorder="1" applyAlignment="1" applyProtection="1">
      <alignment vertical="center" shrinkToFit="1"/>
      <protection locked="0"/>
    </xf>
    <xf numFmtId="38" fontId="13" fillId="0" borderId="104" xfId="2" applyFont="1" applyFill="1" applyBorder="1" applyAlignment="1" applyProtection="1">
      <alignment vertical="center"/>
      <protection locked="0"/>
    </xf>
    <xf numFmtId="0" fontId="13" fillId="0" borderId="105" xfId="3" applyFont="1" applyBorder="1" applyAlignment="1">
      <alignment vertical="center" shrinkToFit="1"/>
    </xf>
    <xf numFmtId="38" fontId="13" fillId="0" borderId="106" xfId="2" applyFont="1" applyFill="1" applyBorder="1" applyAlignment="1" applyProtection="1">
      <alignment vertical="center" shrinkToFit="1"/>
      <protection locked="0"/>
    </xf>
    <xf numFmtId="38" fontId="13" fillId="0" borderId="107" xfId="2" applyFont="1" applyFill="1" applyBorder="1" applyAlignment="1" applyProtection="1">
      <alignment vertical="center" shrinkToFit="1"/>
      <protection locked="0"/>
    </xf>
    <xf numFmtId="38" fontId="13" fillId="0" borderId="108" xfId="2" applyFont="1" applyFill="1" applyBorder="1" applyAlignment="1" applyProtection="1">
      <alignment vertical="center" shrinkToFit="1"/>
      <protection locked="0"/>
    </xf>
    <xf numFmtId="38" fontId="13" fillId="0" borderId="109" xfId="2" applyFont="1" applyFill="1" applyBorder="1" applyAlignment="1" applyProtection="1">
      <alignment vertical="center" shrinkToFit="1"/>
    </xf>
    <xf numFmtId="38" fontId="13" fillId="0" borderId="110" xfId="2" applyFont="1" applyFill="1" applyBorder="1" applyAlignment="1" applyProtection="1">
      <alignment vertical="center"/>
      <protection locked="0"/>
    </xf>
    <xf numFmtId="0" fontId="13" fillId="0" borderId="111" xfId="3" applyFont="1" applyBorder="1" applyAlignment="1" applyProtection="1">
      <alignment vertical="center" wrapText="1"/>
      <protection locked="0"/>
    </xf>
    <xf numFmtId="38" fontId="13" fillId="36" borderId="112" xfId="2" applyFont="1" applyFill="1" applyBorder="1" applyAlignment="1" applyProtection="1">
      <alignment vertical="center" shrinkToFit="1"/>
      <protection locked="0"/>
    </xf>
    <xf numFmtId="38" fontId="13" fillId="36" borderId="113" xfId="2" applyFont="1" applyFill="1" applyBorder="1" applyAlignment="1" applyProtection="1">
      <alignment vertical="center" shrinkToFit="1"/>
      <protection locked="0"/>
    </xf>
    <xf numFmtId="38" fontId="13" fillId="36" borderId="114" xfId="2" applyFont="1" applyFill="1" applyBorder="1" applyAlignment="1" applyProtection="1">
      <alignment vertical="center" shrinkToFit="1"/>
      <protection locked="0"/>
    </xf>
    <xf numFmtId="38" fontId="13" fillId="36" borderId="115" xfId="2" applyFont="1" applyFill="1" applyBorder="1" applyAlignment="1" applyProtection="1">
      <alignment vertical="center" shrinkToFit="1"/>
    </xf>
    <xf numFmtId="38" fontId="13" fillId="0" borderId="116" xfId="2" applyFont="1" applyFill="1" applyBorder="1" applyAlignment="1" applyProtection="1">
      <alignment vertical="center"/>
      <protection locked="0"/>
    </xf>
    <xf numFmtId="0" fontId="13" fillId="0" borderId="117" xfId="3" applyFont="1" applyBorder="1" applyAlignment="1" applyProtection="1">
      <alignment horizontal="right" vertical="center" shrinkToFit="1"/>
      <protection locked="0"/>
    </xf>
    <xf numFmtId="10" fontId="13" fillId="0" borderId="83" xfId="57" applyNumberFormat="1" applyFont="1" applyFill="1" applyBorder="1" applyAlignment="1" applyProtection="1">
      <alignment vertical="center" shrinkToFit="1"/>
      <protection locked="0"/>
    </xf>
    <xf numFmtId="9" fontId="13" fillId="0" borderId="118" xfId="2" applyNumberFormat="1" applyFont="1" applyFill="1" applyBorder="1" applyAlignment="1" applyProtection="1">
      <alignment horizontal="center" vertical="center" shrinkToFit="1"/>
      <protection locked="0"/>
    </xf>
    <xf numFmtId="38" fontId="13" fillId="0" borderId="119" xfId="2" applyFont="1" applyFill="1" applyBorder="1" applyAlignment="1" applyProtection="1">
      <alignment vertical="center"/>
      <protection locked="0"/>
    </xf>
    <xf numFmtId="38" fontId="13" fillId="0" borderId="59" xfId="2" applyFont="1" applyFill="1" applyBorder="1" applyAlignment="1" applyProtection="1">
      <alignment vertical="center" shrinkToFit="1"/>
    </xf>
    <xf numFmtId="38" fontId="13" fillId="0" borderId="60" xfId="2" applyFont="1" applyFill="1" applyBorder="1" applyAlignment="1" applyProtection="1">
      <alignment vertical="center" shrinkToFit="1"/>
    </xf>
    <xf numFmtId="38" fontId="13" fillId="36" borderId="113" xfId="2" applyFont="1" applyFill="1" applyBorder="1" applyAlignment="1" applyProtection="1">
      <alignment vertical="center" shrinkToFit="1"/>
    </xf>
    <xf numFmtId="38" fontId="13" fillId="0" borderId="107" xfId="2" applyFont="1" applyFill="1" applyBorder="1" applyAlignment="1" applyProtection="1">
      <alignment vertical="center" shrinkToFit="1"/>
    </xf>
    <xf numFmtId="10" fontId="13" fillId="0" borderId="91" xfId="57" applyNumberFormat="1" applyFont="1" applyFill="1" applyBorder="1" applyAlignment="1" applyProtection="1">
      <alignment vertical="center"/>
      <protection locked="0"/>
    </xf>
    <xf numFmtId="38" fontId="13" fillId="0" borderId="50" xfId="2" applyFont="1" applyFill="1" applyBorder="1" applyAlignment="1" applyProtection="1">
      <alignment horizontal="center" vertical="center" wrapText="1"/>
    </xf>
    <xf numFmtId="38" fontId="13" fillId="0" borderId="43" xfId="2" applyFont="1" applyFill="1" applyBorder="1" applyAlignment="1" applyProtection="1">
      <alignment horizontal="center" vertical="center" wrapText="1"/>
    </xf>
    <xf numFmtId="38" fontId="13" fillId="35" borderId="67" xfId="2" applyFont="1" applyFill="1" applyBorder="1" applyAlignment="1" applyProtection="1">
      <alignment vertical="center" shrinkToFit="1"/>
    </xf>
    <xf numFmtId="0" fontId="13" fillId="0" borderId="98" xfId="3" applyFont="1" applyBorder="1" applyAlignment="1" applyProtection="1">
      <alignment horizontal="left" vertical="center" wrapText="1" indent="2"/>
      <protection locked="0"/>
    </xf>
    <xf numFmtId="38" fontId="13" fillId="0" borderId="70" xfId="2" applyFont="1" applyFill="1" applyBorder="1" applyAlignment="1" applyProtection="1">
      <alignment vertical="center" shrinkToFit="1"/>
      <protection locked="0"/>
    </xf>
    <xf numFmtId="0" fontId="13" fillId="0" borderId="102" xfId="3" applyFont="1" applyBorder="1" applyAlignment="1" applyProtection="1">
      <alignment horizontal="left" vertical="center" wrapText="1" indent="2"/>
      <protection locked="0"/>
    </xf>
    <xf numFmtId="38" fontId="13" fillId="0" borderId="121" xfId="2" applyFont="1" applyFill="1" applyBorder="1" applyAlignment="1" applyProtection="1">
      <alignment vertical="center" shrinkToFit="1"/>
      <protection locked="0"/>
    </xf>
    <xf numFmtId="0" fontId="13" fillId="0" borderId="122" xfId="3" applyFont="1" applyBorder="1" applyAlignment="1">
      <alignment vertical="center" wrapText="1"/>
    </xf>
    <xf numFmtId="38" fontId="13" fillId="0" borderId="123" xfId="2" applyFont="1" applyFill="1" applyBorder="1" applyAlignment="1" applyProtection="1">
      <alignment vertical="center" shrinkToFit="1"/>
      <protection locked="0"/>
    </xf>
    <xf numFmtId="38" fontId="13" fillId="36" borderId="124" xfId="2" applyFont="1" applyFill="1" applyBorder="1" applyAlignment="1" applyProtection="1">
      <alignment vertical="center" shrinkToFit="1"/>
      <protection locked="0"/>
    </xf>
    <xf numFmtId="38" fontId="13" fillId="38" borderId="59" xfId="2" applyFont="1" applyFill="1" applyBorder="1" applyAlignment="1" applyProtection="1">
      <alignment vertical="center" shrinkToFit="1"/>
      <protection locked="0"/>
    </xf>
    <xf numFmtId="38" fontId="13" fillId="38" borderId="71" xfId="2" applyFont="1" applyFill="1" applyBorder="1" applyAlignment="1" applyProtection="1">
      <alignment vertical="center" shrinkToFit="1"/>
      <protection locked="0"/>
    </xf>
    <xf numFmtId="38" fontId="13" fillId="38" borderId="73" xfId="2" applyFont="1" applyFill="1" applyBorder="1" applyAlignment="1" applyProtection="1">
      <alignment vertical="center" shrinkToFit="1"/>
      <protection locked="0"/>
    </xf>
    <xf numFmtId="0" fontId="44" fillId="0" borderId="6" xfId="0" applyFont="1" applyBorder="1" applyAlignment="1">
      <alignment vertical="center"/>
    </xf>
    <xf numFmtId="0" fontId="44" fillId="0" borderId="12" xfId="0" applyFont="1" applyBorder="1" applyAlignment="1">
      <alignment vertical="center"/>
    </xf>
    <xf numFmtId="0" fontId="6" fillId="0" borderId="6" xfId="0" applyFont="1" applyBorder="1" applyAlignment="1">
      <alignment vertical="center" shrinkToFit="1"/>
    </xf>
    <xf numFmtId="0" fontId="6" fillId="0" borderId="8" xfId="0" applyFont="1" applyBorder="1" applyAlignment="1" applyProtection="1">
      <alignment vertical="center" shrinkToFit="1"/>
      <protection locked="0"/>
    </xf>
    <xf numFmtId="0" fontId="15" fillId="0" borderId="1" xfId="0" applyFont="1" applyBorder="1" applyAlignment="1" applyProtection="1">
      <alignment vertical="center"/>
      <protection locked="0"/>
    </xf>
    <xf numFmtId="3" fontId="7" fillId="0" borderId="13" xfId="0" applyNumberFormat="1" applyFont="1" applyBorder="1" applyAlignment="1">
      <alignment vertical="center" shrinkToFit="1"/>
    </xf>
    <xf numFmtId="3" fontId="7" fillId="0" borderId="63" xfId="0" applyNumberFormat="1" applyFont="1" applyBorder="1" applyAlignment="1">
      <alignment vertical="center" shrinkToFit="1"/>
    </xf>
    <xf numFmtId="0" fontId="11" fillId="0" borderId="2" xfId="0" applyFont="1" applyBorder="1" applyAlignment="1" applyProtection="1">
      <alignment vertical="center" shrinkToFit="1"/>
      <protection locked="0"/>
    </xf>
    <xf numFmtId="38" fontId="6" fillId="0" borderId="2" xfId="2" applyFont="1" applyBorder="1" applyAlignment="1" applyProtection="1">
      <alignment vertical="center" shrinkToFit="1"/>
    </xf>
    <xf numFmtId="38" fontId="6" fillId="0" borderId="9" xfId="2" applyFont="1" applyBorder="1" applyAlignment="1" applyProtection="1">
      <alignment vertical="center" shrinkToFit="1"/>
    </xf>
    <xf numFmtId="38" fontId="13" fillId="0" borderId="71" xfId="2" applyFont="1" applyFill="1" applyBorder="1" applyAlignment="1" applyProtection="1">
      <alignment vertical="center" shrinkToFit="1"/>
      <protection locked="0"/>
    </xf>
    <xf numFmtId="38" fontId="13" fillId="38" borderId="80" xfId="2" applyFont="1" applyFill="1" applyBorder="1" applyAlignment="1" applyProtection="1">
      <alignment vertical="center" shrinkToFit="1"/>
      <protection locked="0"/>
    </xf>
    <xf numFmtId="38" fontId="13" fillId="38" borderId="81" xfId="2" applyFont="1" applyFill="1" applyBorder="1" applyAlignment="1" applyProtection="1">
      <alignment vertical="center" shrinkToFit="1"/>
      <protection locked="0"/>
    </xf>
    <xf numFmtId="38" fontId="13" fillId="38" borderId="82" xfId="2" applyFont="1" applyFill="1" applyBorder="1" applyAlignment="1" applyProtection="1">
      <alignment vertical="center" shrinkToFit="1"/>
      <protection locked="0"/>
    </xf>
    <xf numFmtId="38" fontId="13" fillId="0" borderId="9" xfId="2" applyFont="1" applyFill="1" applyBorder="1" applyAlignment="1" applyProtection="1">
      <alignment vertical="center" shrinkToFit="1"/>
      <protection locked="0"/>
    </xf>
    <xf numFmtId="38" fontId="13" fillId="38" borderId="56" xfId="2" applyFont="1" applyFill="1" applyBorder="1" applyAlignment="1" applyProtection="1">
      <alignment vertical="center" shrinkToFit="1"/>
      <protection locked="0"/>
    </xf>
    <xf numFmtId="38" fontId="13" fillId="0" borderId="11" xfId="2" applyFont="1" applyFill="1" applyBorder="1" applyAlignment="1" applyProtection="1">
      <alignment vertical="center" shrinkToFit="1"/>
      <protection locked="0"/>
    </xf>
    <xf numFmtId="38" fontId="13" fillId="38" borderId="9" xfId="2" applyFont="1" applyFill="1" applyBorder="1" applyAlignment="1" applyProtection="1">
      <alignment vertical="center" shrinkToFit="1"/>
      <protection locked="0"/>
    </xf>
    <xf numFmtId="38" fontId="13" fillId="37" borderId="41" xfId="0" applyNumberFormat="1" applyFont="1" applyFill="1" applyBorder="1" applyAlignment="1" applyProtection="1">
      <alignment vertical="center" shrinkToFit="1"/>
      <protection locked="0"/>
    </xf>
    <xf numFmtId="38" fontId="13" fillId="37" borderId="41" xfId="2" applyFont="1" applyFill="1" applyBorder="1" applyAlignment="1" applyProtection="1">
      <alignment vertical="center" shrinkToFit="1"/>
      <protection locked="0"/>
    </xf>
    <xf numFmtId="38" fontId="13" fillId="0" borderId="2" xfId="2" applyFont="1" applyFill="1" applyBorder="1" applyAlignment="1" applyProtection="1">
      <alignment horizontal="center" vertical="center" wrapText="1"/>
    </xf>
    <xf numFmtId="38" fontId="13" fillId="36" borderId="41" xfId="2" applyFont="1" applyFill="1" applyBorder="1" applyAlignment="1" applyProtection="1">
      <alignment vertical="center" wrapText="1"/>
    </xf>
    <xf numFmtId="0" fontId="13" fillId="0" borderId="52" xfId="3" applyFont="1" applyBorder="1" applyProtection="1">
      <alignment vertical="center"/>
      <protection locked="0"/>
    </xf>
    <xf numFmtId="0" fontId="64" fillId="36" borderId="38" xfId="1" applyFont="1" applyFill="1" applyBorder="1" applyAlignment="1" applyProtection="1">
      <alignment vertical="center" wrapText="1" shrinkToFit="1"/>
      <protection locked="0"/>
    </xf>
    <xf numFmtId="38" fontId="64" fillId="36" borderId="44" xfId="1" applyNumberFormat="1" applyFont="1" applyFill="1" applyBorder="1" applyProtection="1">
      <alignment vertical="center"/>
    </xf>
    <xf numFmtId="38" fontId="64" fillId="36" borderId="45" xfId="1" applyNumberFormat="1" applyFont="1" applyFill="1" applyBorder="1" applyProtection="1">
      <alignment vertical="center"/>
    </xf>
    <xf numFmtId="3" fontId="64" fillId="36" borderId="36" xfId="1" applyNumberFormat="1" applyFont="1" applyFill="1" applyBorder="1" applyProtection="1">
      <alignment vertical="center"/>
    </xf>
    <xf numFmtId="3" fontId="64" fillId="36" borderId="10" xfId="1" applyNumberFormat="1" applyFont="1" applyFill="1" applyBorder="1" applyProtection="1">
      <alignment vertical="center"/>
    </xf>
    <xf numFmtId="0" fontId="64" fillId="0" borderId="47" xfId="1" applyFont="1" applyFill="1" applyBorder="1" applyProtection="1">
      <alignment vertical="center"/>
      <protection locked="0"/>
    </xf>
    <xf numFmtId="3" fontId="64" fillId="0" borderId="35" xfId="1" applyNumberFormat="1" applyFont="1" applyFill="1" applyBorder="1" applyProtection="1">
      <alignment vertical="center"/>
      <protection locked="0"/>
    </xf>
    <xf numFmtId="3" fontId="64" fillId="0" borderId="2" xfId="1" applyNumberFormat="1" applyFont="1" applyFill="1" applyBorder="1" applyProtection="1">
      <alignment vertical="center"/>
      <protection locked="0"/>
    </xf>
    <xf numFmtId="0" fontId="64" fillId="36" borderId="53" xfId="1" applyFont="1" applyFill="1" applyBorder="1" applyProtection="1">
      <alignment vertical="center"/>
      <protection locked="0"/>
    </xf>
    <xf numFmtId="38" fontId="64" fillId="36" borderId="49" xfId="1" applyNumberFormat="1" applyFont="1" applyFill="1" applyBorder="1" applyProtection="1">
      <alignment vertical="center"/>
    </xf>
    <xf numFmtId="38" fontId="64" fillId="36" borderId="41" xfId="1" applyNumberFormat="1" applyFont="1" applyFill="1" applyBorder="1" applyProtection="1">
      <alignment vertical="center"/>
    </xf>
    <xf numFmtId="0" fontId="64" fillId="36" borderId="47" xfId="1" applyFont="1" applyFill="1" applyBorder="1" applyProtection="1">
      <alignment vertical="center"/>
      <protection locked="0"/>
    </xf>
    <xf numFmtId="0" fontId="13" fillId="35" borderId="125" xfId="3" applyFont="1" applyFill="1" applyBorder="1" applyAlignment="1" applyProtection="1">
      <alignment horizontal="left" vertical="center" wrapText="1"/>
      <protection locked="0"/>
    </xf>
    <xf numFmtId="38" fontId="13" fillId="35" borderId="67" xfId="2" applyFont="1" applyFill="1" applyBorder="1" applyAlignment="1" applyProtection="1">
      <alignment vertical="center" wrapText="1"/>
    </xf>
    <xf numFmtId="38" fontId="13" fillId="35" borderId="68" xfId="2" applyFont="1" applyFill="1" applyBorder="1" applyAlignment="1" applyProtection="1">
      <alignment vertical="center" wrapText="1"/>
    </xf>
    <xf numFmtId="0" fontId="13" fillId="0" borderId="126" xfId="3" applyFont="1" applyBorder="1" applyAlignment="1" applyProtection="1">
      <alignment horizontal="left" vertical="center" wrapText="1" indent="2"/>
      <protection locked="0"/>
    </xf>
    <xf numFmtId="38" fontId="13" fillId="36" borderId="70" xfId="2" applyFont="1" applyFill="1" applyBorder="1" applyAlignment="1" applyProtection="1">
      <alignment vertical="center" wrapText="1"/>
    </xf>
    <xf numFmtId="38" fontId="13" fillId="36" borderId="59" xfId="2" applyFont="1" applyFill="1" applyBorder="1" applyAlignment="1" applyProtection="1">
      <alignment vertical="center" wrapText="1"/>
    </xf>
    <xf numFmtId="0" fontId="13" fillId="0" borderId="126" xfId="3" applyFont="1" applyBorder="1" applyAlignment="1" applyProtection="1">
      <alignment horizontal="left" vertical="center" wrapText="1" indent="4"/>
      <protection locked="0"/>
    </xf>
    <xf numFmtId="38" fontId="13" fillId="0" borderId="70" xfId="2" applyFont="1" applyFill="1" applyBorder="1" applyAlignment="1" applyProtection="1">
      <alignment vertical="center" wrapText="1"/>
      <protection locked="0"/>
    </xf>
    <xf numFmtId="0" fontId="13" fillId="0" borderId="126" xfId="3" applyFont="1" applyBorder="1" applyAlignment="1" applyProtection="1">
      <alignment horizontal="left" vertical="center" indent="4" shrinkToFit="1"/>
      <protection locked="0"/>
    </xf>
    <xf numFmtId="0" fontId="13" fillId="0" borderId="98" xfId="3" applyFont="1" applyBorder="1" applyProtection="1">
      <alignment vertical="center"/>
      <protection locked="0"/>
    </xf>
    <xf numFmtId="0" fontId="13" fillId="0" borderId="98" xfId="0" applyFont="1" applyBorder="1" applyAlignment="1" applyProtection="1">
      <alignment horizontal="left" vertical="center" indent="2"/>
      <protection locked="0"/>
    </xf>
    <xf numFmtId="0" fontId="13" fillId="36" borderId="127" xfId="3" applyFont="1" applyFill="1" applyBorder="1" applyAlignment="1" applyProtection="1">
      <alignment vertical="center" wrapText="1"/>
      <protection locked="0"/>
    </xf>
    <xf numFmtId="38" fontId="13" fillId="36" borderId="128" xfId="2" applyFont="1" applyFill="1" applyBorder="1" applyAlignment="1" applyProtection="1">
      <alignment vertical="center" wrapText="1"/>
    </xf>
    <xf numFmtId="38" fontId="13" fillId="36" borderId="129" xfId="2" applyFont="1" applyFill="1" applyBorder="1" applyAlignment="1" applyProtection="1">
      <alignment vertical="center" wrapText="1"/>
    </xf>
    <xf numFmtId="0" fontId="13" fillId="0" borderId="130" xfId="3" applyFont="1" applyBorder="1" applyProtection="1">
      <alignment vertical="center"/>
      <protection locked="0"/>
    </xf>
    <xf numFmtId="38" fontId="13" fillId="0" borderId="94" xfId="2" applyFont="1" applyFill="1" applyBorder="1" applyAlignment="1" applyProtection="1">
      <alignment horizontal="center" vertical="center" wrapText="1"/>
    </xf>
    <xf numFmtId="38" fontId="13" fillId="0" borderId="3" xfId="2" applyFont="1" applyFill="1" applyBorder="1" applyAlignment="1" applyProtection="1">
      <alignment horizontal="center" vertical="center" wrapText="1"/>
    </xf>
    <xf numFmtId="38" fontId="13" fillId="37" borderId="96" xfId="2" applyFont="1" applyFill="1" applyBorder="1" applyAlignment="1" applyProtection="1">
      <alignment vertical="center" shrinkToFit="1"/>
      <protection locked="0"/>
    </xf>
    <xf numFmtId="38" fontId="13" fillId="38" borderId="100" xfId="2" applyFont="1" applyFill="1" applyBorder="1" applyAlignment="1" applyProtection="1">
      <alignment vertical="center" shrinkToFit="1"/>
      <protection locked="0"/>
    </xf>
    <xf numFmtId="38" fontId="13" fillId="0" borderId="99" xfId="2" applyFont="1" applyFill="1" applyBorder="1" applyAlignment="1" applyProtection="1">
      <alignment vertical="center" shrinkToFit="1"/>
      <protection locked="0"/>
    </xf>
    <xf numFmtId="38" fontId="13" fillId="0" borderId="131" xfId="2" applyFont="1" applyFill="1" applyBorder="1" applyAlignment="1" applyProtection="1">
      <alignment vertical="center" shrinkToFit="1"/>
      <protection locked="0"/>
    </xf>
    <xf numFmtId="38" fontId="13" fillId="38" borderId="132" xfId="2" applyFont="1" applyFill="1" applyBorder="1" applyAlignment="1" applyProtection="1">
      <alignment vertical="center" shrinkToFit="1"/>
      <protection locked="0"/>
    </xf>
    <xf numFmtId="38" fontId="13" fillId="0" borderId="8" xfId="2" applyFont="1" applyFill="1" applyBorder="1" applyAlignment="1" applyProtection="1">
      <alignment vertical="center" shrinkToFit="1"/>
      <protection locked="0"/>
    </xf>
    <xf numFmtId="38" fontId="13" fillId="37" borderId="42" xfId="0" applyNumberFormat="1" applyFont="1" applyFill="1" applyBorder="1" applyAlignment="1" applyProtection="1">
      <alignment vertical="center" shrinkToFit="1"/>
      <protection locked="0"/>
    </xf>
    <xf numFmtId="0" fontId="13" fillId="0" borderId="97" xfId="0" applyFont="1" applyBorder="1" applyAlignment="1" applyProtection="1">
      <alignment vertical="center"/>
      <protection locked="0"/>
    </xf>
    <xf numFmtId="0" fontId="13" fillId="0" borderId="101" xfId="0" applyFont="1" applyBorder="1" applyAlignment="1" applyProtection="1">
      <alignment vertical="center"/>
      <protection locked="0"/>
    </xf>
    <xf numFmtId="0" fontId="13" fillId="0" borderId="104" xfId="0" applyFont="1" applyBorder="1" applyAlignment="1" applyProtection="1">
      <alignment vertical="center"/>
      <protection locked="0"/>
    </xf>
    <xf numFmtId="0" fontId="13" fillId="0" borderId="133" xfId="0" applyFont="1" applyBorder="1" applyAlignment="1" applyProtection="1">
      <alignment vertical="center"/>
      <protection locked="0"/>
    </xf>
    <xf numFmtId="0" fontId="13" fillId="0" borderId="58" xfId="0" applyFont="1" applyBorder="1" applyAlignment="1" applyProtection="1">
      <alignment vertical="center"/>
      <protection locked="0"/>
    </xf>
    <xf numFmtId="0" fontId="13" fillId="37" borderId="52" xfId="0" applyFont="1" applyFill="1" applyBorder="1" applyAlignment="1" applyProtection="1">
      <alignment vertical="center"/>
      <protection locked="0"/>
    </xf>
    <xf numFmtId="38" fontId="13" fillId="35" borderId="96" xfId="2" applyFont="1" applyFill="1" applyBorder="1" applyAlignment="1" applyProtection="1">
      <alignment vertical="center" wrapText="1"/>
    </xf>
    <xf numFmtId="38" fontId="13" fillId="36" borderId="100" xfId="2" applyFont="1" applyFill="1" applyBorder="1" applyAlignment="1" applyProtection="1">
      <alignment vertical="center" wrapText="1"/>
    </xf>
    <xf numFmtId="38" fontId="13" fillId="0" borderId="100" xfId="2" applyFont="1" applyFill="1" applyBorder="1" applyAlignment="1" applyProtection="1">
      <alignment vertical="center" wrapText="1"/>
      <protection locked="0"/>
    </xf>
    <xf numFmtId="38" fontId="13" fillId="36" borderId="134" xfId="2" applyFont="1" applyFill="1" applyBorder="1" applyAlignment="1" applyProtection="1">
      <alignment vertical="center" wrapText="1"/>
    </xf>
    <xf numFmtId="3" fontId="64" fillId="36" borderId="4" xfId="1" applyNumberFormat="1" applyFont="1" applyFill="1" applyBorder="1" applyProtection="1">
      <alignment vertical="center"/>
    </xf>
    <xf numFmtId="3" fontId="64" fillId="0" borderId="1" xfId="1" applyNumberFormat="1" applyFont="1" applyFill="1" applyBorder="1" applyProtection="1">
      <alignment vertical="center"/>
      <protection locked="0"/>
    </xf>
    <xf numFmtId="38" fontId="64" fillId="36" borderId="42" xfId="1" applyNumberFormat="1" applyFont="1" applyFill="1" applyBorder="1" applyProtection="1">
      <alignment vertical="center"/>
    </xf>
    <xf numFmtId="38" fontId="13" fillId="35" borderId="68" xfId="2" applyFont="1" applyFill="1" applyBorder="1" applyAlignment="1" applyProtection="1">
      <alignment vertical="center"/>
    </xf>
    <xf numFmtId="38" fontId="13" fillId="36" borderId="59" xfId="2" applyFont="1" applyFill="1" applyBorder="1" applyAlignment="1" applyProtection="1">
      <alignment vertical="center"/>
    </xf>
    <xf numFmtId="38" fontId="13" fillId="0" borderId="59" xfId="2" applyFont="1" applyFill="1" applyBorder="1" applyAlignment="1" applyProtection="1">
      <alignment vertical="center"/>
    </xf>
    <xf numFmtId="38" fontId="13" fillId="36" borderId="129" xfId="2" applyFont="1" applyFill="1" applyBorder="1" applyAlignment="1" applyProtection="1">
      <alignment vertical="center"/>
    </xf>
    <xf numFmtId="38" fontId="13" fillId="36" borderId="45" xfId="2" applyFont="1" applyFill="1" applyBorder="1" applyAlignment="1" applyProtection="1">
      <alignment vertical="center" wrapText="1"/>
    </xf>
    <xf numFmtId="38" fontId="13" fillId="0" borderId="10" xfId="2" applyFont="1" applyFill="1" applyBorder="1" applyAlignment="1" applyProtection="1">
      <alignment vertical="center" wrapText="1"/>
    </xf>
    <xf numFmtId="38" fontId="13" fillId="0" borderId="1" xfId="2" applyFont="1" applyFill="1" applyBorder="1" applyAlignment="1" applyProtection="1">
      <alignment horizontal="center" vertical="center" wrapText="1"/>
    </xf>
    <xf numFmtId="38" fontId="13" fillId="35" borderId="41" xfId="3" applyNumberFormat="1" applyFont="1" applyFill="1" applyBorder="1">
      <alignment vertical="center"/>
    </xf>
    <xf numFmtId="0" fontId="13" fillId="0" borderId="46" xfId="0" applyFont="1" applyBorder="1" applyAlignment="1" applyProtection="1">
      <alignment vertical="center"/>
      <protection locked="0"/>
    </xf>
    <xf numFmtId="0" fontId="13" fillId="0" borderId="48" xfId="0" applyFont="1" applyBorder="1" applyAlignment="1" applyProtection="1">
      <alignment vertical="center"/>
      <protection locked="0"/>
    </xf>
    <xf numFmtId="0" fontId="13" fillId="0" borderId="50" xfId="0" applyFont="1" applyBorder="1" applyAlignment="1" applyProtection="1">
      <alignment vertical="center"/>
      <protection locked="0"/>
    </xf>
    <xf numFmtId="0" fontId="13" fillId="35" borderId="84" xfId="3" applyFont="1" applyFill="1" applyBorder="1" applyAlignment="1" applyProtection="1">
      <alignment horizontal="left" vertical="center" wrapText="1"/>
      <protection locked="0"/>
    </xf>
    <xf numFmtId="38" fontId="13" fillId="35" borderId="93" xfId="2" applyFont="1" applyFill="1" applyBorder="1" applyAlignment="1" applyProtection="1">
      <alignment vertical="center" wrapText="1"/>
    </xf>
    <xf numFmtId="38" fontId="13" fillId="35" borderId="77" xfId="2" applyFont="1" applyFill="1" applyBorder="1" applyAlignment="1" applyProtection="1">
      <alignment vertical="center" wrapText="1"/>
    </xf>
    <xf numFmtId="38" fontId="13" fillId="35" borderId="85" xfId="2" applyFont="1" applyFill="1" applyBorder="1" applyAlignment="1" applyProtection="1">
      <alignment vertical="center" wrapText="1"/>
    </xf>
    <xf numFmtId="38" fontId="13" fillId="35" borderId="77" xfId="2" applyFont="1" applyFill="1" applyBorder="1" applyAlignment="1" applyProtection="1">
      <alignment vertical="center"/>
    </xf>
    <xf numFmtId="0" fontId="13" fillId="0" borderId="87" xfId="0" applyFont="1" applyBorder="1" applyAlignment="1" applyProtection="1">
      <alignment horizontal="left" vertical="center" indent="2"/>
      <protection locked="0"/>
    </xf>
    <xf numFmtId="38" fontId="13" fillId="0" borderId="91" xfId="2" applyFont="1" applyFill="1" applyBorder="1" applyAlignment="1" applyProtection="1">
      <alignment vertical="center" wrapText="1"/>
      <protection locked="0"/>
    </xf>
    <xf numFmtId="38" fontId="13" fillId="0" borderId="76" xfId="2" applyFont="1" applyFill="1" applyBorder="1" applyAlignment="1" applyProtection="1">
      <alignment vertical="center" wrapText="1"/>
      <protection locked="0"/>
    </xf>
    <xf numFmtId="38" fontId="13" fillId="0" borderId="76" xfId="2" applyFont="1" applyFill="1" applyBorder="1" applyAlignment="1" applyProtection="1">
      <alignment vertical="center"/>
    </xf>
    <xf numFmtId="38" fontId="13" fillId="0" borderId="83" xfId="2" applyFont="1" applyFill="1" applyBorder="1" applyAlignment="1" applyProtection="1">
      <alignment horizontal="center" vertical="center" shrinkToFit="1"/>
      <protection locked="0"/>
    </xf>
    <xf numFmtId="9" fontId="13" fillId="0" borderId="76" xfId="2" applyNumberFormat="1" applyFont="1" applyFill="1" applyBorder="1" applyAlignment="1" applyProtection="1">
      <alignment horizontal="center" vertical="center" shrinkToFit="1"/>
      <protection locked="0"/>
    </xf>
    <xf numFmtId="0" fontId="21" fillId="0" borderId="6" xfId="0" applyFont="1" applyBorder="1" applyAlignment="1" applyProtection="1">
      <alignment vertical="center" shrinkToFit="1"/>
      <protection locked="0"/>
    </xf>
    <xf numFmtId="0" fontId="21" fillId="0" borderId="7" xfId="0" applyFont="1" applyBorder="1" applyAlignment="1" applyProtection="1">
      <alignment vertical="center" shrinkToFit="1"/>
      <protection locked="0"/>
    </xf>
    <xf numFmtId="0" fontId="21" fillId="0" borderId="0" xfId="0" applyFont="1" applyAlignment="1" applyProtection="1">
      <alignment horizontal="center" vertical="center" shrinkToFit="1"/>
      <protection locked="0"/>
    </xf>
    <xf numFmtId="38" fontId="65" fillId="0" borderId="7" xfId="2" applyFont="1" applyBorder="1" applyAlignment="1" applyProtection="1">
      <alignment horizontal="right" vertical="center" shrinkToFit="1"/>
      <protection locked="0"/>
    </xf>
    <xf numFmtId="3" fontId="21" fillId="0" borderId="6" xfId="0" applyNumberFormat="1" applyFont="1" applyBorder="1" applyAlignment="1" applyProtection="1">
      <alignment vertical="center" shrinkToFit="1"/>
      <protection locked="0"/>
    </xf>
    <xf numFmtId="0" fontId="21" fillId="0" borderId="6" xfId="0" applyFont="1" applyBorder="1" applyAlignment="1" applyProtection="1">
      <alignment vertical="center"/>
      <protection locked="0"/>
    </xf>
    <xf numFmtId="0" fontId="21" fillId="0" borderId="7" xfId="0" applyFont="1" applyBorder="1" applyAlignment="1" applyProtection="1">
      <alignment vertical="center"/>
      <protection locked="0"/>
    </xf>
    <xf numFmtId="177" fontId="63" fillId="0" borderId="0" xfId="0" applyNumberFormat="1" applyFont="1" applyAlignment="1" applyProtection="1">
      <alignment horizontal="right" vertical="center"/>
      <protection locked="0"/>
    </xf>
    <xf numFmtId="181" fontId="6" fillId="0" borderId="9" xfId="0" applyNumberFormat="1" applyFont="1" applyBorder="1" applyAlignment="1" applyProtection="1">
      <alignment vertical="center" shrinkToFit="1"/>
      <protection locked="0"/>
    </xf>
    <xf numFmtId="0" fontId="6" fillId="0" borderId="6" xfId="0" applyFont="1" applyBorder="1" applyAlignment="1" applyProtection="1">
      <alignment vertical="center" shrinkToFit="1"/>
      <protection locked="0"/>
    </xf>
    <xf numFmtId="0" fontId="6" fillId="0" borderId="6" xfId="0" applyFont="1" applyBorder="1" applyAlignment="1" applyProtection="1">
      <alignment vertical="top" wrapText="1" shrinkToFit="1"/>
      <protection locked="0"/>
    </xf>
    <xf numFmtId="0" fontId="6" fillId="0" borderId="12" xfId="0" applyFont="1" applyBorder="1" applyAlignment="1" applyProtection="1">
      <alignment vertical="top" wrapText="1" shrinkToFit="1"/>
      <protection locked="0"/>
    </xf>
    <xf numFmtId="0" fontId="6" fillId="0" borderId="0" xfId="0" applyFont="1" applyAlignment="1" applyProtection="1">
      <alignment horizontal="left" vertical="top" wrapText="1" shrinkToFit="1"/>
      <protection locked="0"/>
    </xf>
    <xf numFmtId="0" fontId="7" fillId="0" borderId="10" xfId="0" applyFont="1" applyBorder="1" applyAlignment="1" applyProtection="1">
      <alignment horizontal="center" vertical="center" shrinkToFit="1"/>
      <protection locked="0"/>
    </xf>
    <xf numFmtId="3" fontId="7" fillId="0" borderId="10" xfId="0" applyNumberFormat="1" applyFont="1" applyBorder="1" applyAlignment="1" applyProtection="1">
      <alignment horizontal="center" vertical="center" shrinkToFit="1"/>
      <protection locked="0"/>
    </xf>
    <xf numFmtId="0" fontId="6" fillId="0" borderId="0" xfId="0" applyFont="1" applyAlignment="1" applyProtection="1">
      <alignment horizontal="left" vertical="center" shrinkToFit="1"/>
      <protection locked="0"/>
    </xf>
    <xf numFmtId="0" fontId="6" fillId="0" borderId="0" xfId="0" applyFont="1" applyProtection="1">
      <protection locked="0"/>
    </xf>
    <xf numFmtId="0" fontId="7" fillId="0" borderId="9"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3" fontId="7" fillId="0" borderId="8" xfId="0" applyNumberFormat="1" applyFont="1" applyBorder="1" applyAlignment="1">
      <alignment vertical="center" shrinkToFit="1"/>
    </xf>
    <xf numFmtId="0" fontId="6" fillId="39" borderId="0" xfId="0" applyFont="1" applyFill="1" applyAlignment="1" applyProtection="1">
      <alignment vertical="center"/>
      <protection locked="0"/>
    </xf>
    <xf numFmtId="0" fontId="13" fillId="0" borderId="0" xfId="0" applyFont="1" applyAlignment="1" applyProtection="1">
      <alignment horizontal="right" vertical="center"/>
      <protection locked="0"/>
    </xf>
    <xf numFmtId="179" fontId="21" fillId="0" borderId="0" xfId="0" applyNumberFormat="1" applyFont="1" applyAlignment="1" applyProtection="1">
      <alignment vertical="center"/>
      <protection locked="0"/>
    </xf>
    <xf numFmtId="180" fontId="21" fillId="0" borderId="0" xfId="0" applyNumberFormat="1" applyFont="1" applyAlignment="1" applyProtection="1">
      <alignment vertical="center"/>
      <protection locked="0"/>
    </xf>
    <xf numFmtId="3" fontId="7" fillId="0" borderId="5" xfId="0" applyNumberFormat="1" applyFont="1" applyBorder="1" applyAlignment="1" applyProtection="1">
      <alignment horizontal="right" vertical="center" shrinkToFit="1"/>
      <protection locked="0"/>
    </xf>
    <xf numFmtId="3" fontId="6" fillId="0" borderId="12" xfId="0" applyNumberFormat="1" applyFont="1" applyBorder="1" applyAlignment="1" applyProtection="1">
      <alignment vertical="center"/>
      <protection locked="0"/>
    </xf>
    <xf numFmtId="3" fontId="7" fillId="0" borderId="11" xfId="0" applyNumberFormat="1" applyFont="1" applyBorder="1" applyAlignment="1" applyProtection="1">
      <alignment vertical="center" shrinkToFit="1"/>
      <protection locked="0"/>
    </xf>
    <xf numFmtId="3" fontId="7" fillId="0" borderId="5" xfId="0" applyNumberFormat="1" applyFont="1" applyBorder="1" applyAlignment="1" applyProtection="1">
      <alignment vertical="center" shrinkToFit="1"/>
      <protection locked="0"/>
    </xf>
    <xf numFmtId="3" fontId="6" fillId="0" borderId="5" xfId="0" applyNumberFormat="1" applyFont="1" applyBorder="1" applyAlignment="1" applyProtection="1">
      <alignment horizontal="right" vertical="center"/>
      <protection locked="0"/>
    </xf>
    <xf numFmtId="38" fontId="6" fillId="0" borderId="12" xfId="0" applyNumberFormat="1" applyFont="1" applyBorder="1" applyAlignment="1">
      <alignment vertical="center" shrinkToFit="1"/>
    </xf>
    <xf numFmtId="3" fontId="6" fillId="0" borderId="12" xfId="2" applyNumberFormat="1" applyFont="1" applyBorder="1" applyAlignment="1" applyProtection="1">
      <alignment vertical="center"/>
      <protection locked="0"/>
    </xf>
    <xf numFmtId="3" fontId="6" fillId="0" borderId="11" xfId="0" applyNumberFormat="1" applyFont="1" applyBorder="1" applyAlignment="1" applyProtection="1">
      <alignment vertical="center"/>
      <protection locked="0"/>
    </xf>
    <xf numFmtId="38" fontId="13" fillId="0" borderId="46" xfId="2" applyFont="1" applyFill="1" applyBorder="1" applyAlignment="1" applyProtection="1">
      <alignment vertical="center"/>
      <protection locked="0"/>
    </xf>
    <xf numFmtId="38" fontId="13" fillId="0" borderId="48" xfId="2" applyFont="1" applyFill="1" applyBorder="1" applyAlignment="1" applyProtection="1">
      <alignment vertical="center"/>
      <protection locked="0"/>
    </xf>
    <xf numFmtId="0" fontId="13" fillId="0" borderId="50" xfId="0" applyFont="1" applyBorder="1" applyAlignment="1" applyProtection="1">
      <alignment vertical="center" wrapText="1"/>
      <protection locked="0"/>
    </xf>
    <xf numFmtId="3" fontId="6" fillId="40" borderId="14" xfId="0" applyNumberFormat="1" applyFont="1" applyFill="1" applyBorder="1" applyAlignment="1">
      <alignment horizontal="center" vertical="center" shrinkToFit="1"/>
    </xf>
    <xf numFmtId="3" fontId="6" fillId="40" borderId="12" xfId="0" applyNumberFormat="1" applyFont="1" applyFill="1" applyBorder="1" applyAlignment="1">
      <alignment horizontal="center" vertical="center" shrinkToFit="1"/>
    </xf>
    <xf numFmtId="181" fontId="7" fillId="40" borderId="14" xfId="0" applyNumberFormat="1" applyFont="1" applyFill="1" applyBorder="1" applyAlignment="1">
      <alignment horizontal="center" vertical="center" shrinkToFit="1"/>
    </xf>
    <xf numFmtId="181" fontId="7" fillId="40" borderId="136" xfId="0" applyNumberFormat="1" applyFont="1" applyFill="1" applyBorder="1" applyAlignment="1">
      <alignment horizontal="center" vertical="center" shrinkToFit="1"/>
    </xf>
    <xf numFmtId="181" fontId="7" fillId="40" borderId="135" xfId="0" applyNumberFormat="1" applyFont="1" applyFill="1" applyBorder="1" applyAlignment="1">
      <alignment horizontal="center" vertical="center" shrinkToFit="1"/>
    </xf>
    <xf numFmtId="181" fontId="7" fillId="40" borderId="63" xfId="0" applyNumberFormat="1" applyFont="1" applyFill="1" applyBorder="1" applyAlignment="1">
      <alignment horizontal="center" vertical="center" shrinkToFit="1"/>
    </xf>
    <xf numFmtId="181" fontId="7" fillId="40" borderId="15" xfId="0" applyNumberFormat="1" applyFont="1" applyFill="1" applyBorder="1" applyAlignment="1">
      <alignment horizontal="center" vertical="center" shrinkToFit="1"/>
    </xf>
    <xf numFmtId="178" fontId="6" fillId="40" borderId="0" xfId="0" applyNumberFormat="1" applyFont="1" applyFill="1" applyAlignment="1" applyProtection="1">
      <alignment horizontal="right" vertical="center"/>
      <protection locked="0"/>
    </xf>
    <xf numFmtId="181" fontId="7" fillId="40" borderId="138" xfId="0" applyNumberFormat="1" applyFont="1" applyFill="1" applyBorder="1" applyAlignment="1">
      <alignment horizontal="center" vertical="center" shrinkToFit="1"/>
    </xf>
    <xf numFmtId="181" fontId="7" fillId="40" borderId="137" xfId="0" applyNumberFormat="1" applyFont="1" applyFill="1" applyBorder="1" applyAlignment="1">
      <alignment horizontal="center" vertical="center" shrinkToFit="1"/>
    </xf>
    <xf numFmtId="3" fontId="7" fillId="40" borderId="10" xfId="0" applyNumberFormat="1" applyFont="1" applyFill="1" applyBorder="1" applyAlignment="1">
      <alignment horizontal="center" vertical="center" shrinkToFit="1"/>
    </xf>
    <xf numFmtId="3" fontId="0" fillId="40" borderId="10" xfId="0" applyNumberFormat="1" applyFill="1" applyBorder="1" applyAlignment="1">
      <alignment horizontal="center" vertical="center" shrinkToFit="1"/>
    </xf>
    <xf numFmtId="0" fontId="7" fillId="0" borderId="0" xfId="0" applyFont="1" applyAlignment="1" applyProtection="1">
      <alignment horizontal="right" vertical="center" shrinkToFit="1"/>
      <protection locked="0"/>
    </xf>
    <xf numFmtId="0" fontId="7" fillId="0" borderId="12" xfId="0" applyFont="1" applyBorder="1" applyAlignment="1" applyProtection="1">
      <alignment vertical="center" shrinkToFit="1"/>
      <protection locked="0"/>
    </xf>
    <xf numFmtId="0" fontId="7" fillId="0" borderId="12" xfId="0" applyFont="1" applyBorder="1" applyAlignment="1" applyProtection="1">
      <alignment horizontal="center" vertical="center" shrinkToFit="1"/>
      <protection locked="0"/>
    </xf>
    <xf numFmtId="0" fontId="7" fillId="0" borderId="2" xfId="0" applyFont="1" applyBorder="1" applyAlignment="1" applyProtection="1">
      <alignment horizontal="right" vertical="center" shrinkToFit="1"/>
      <protection locked="0"/>
    </xf>
    <xf numFmtId="0" fontId="21" fillId="39" borderId="6" xfId="0" applyFont="1" applyFill="1" applyBorder="1" applyAlignment="1" applyProtection="1">
      <alignment vertical="center" shrinkToFit="1"/>
      <protection locked="0"/>
    </xf>
    <xf numFmtId="0" fontId="21" fillId="39" borderId="6" xfId="0" applyFont="1" applyFill="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21" fillId="39" borderId="7" xfId="0" applyFont="1" applyFill="1" applyBorder="1" applyAlignment="1" applyProtection="1">
      <alignment vertical="center" shrinkToFit="1"/>
      <protection locked="0"/>
    </xf>
    <xf numFmtId="0" fontId="21" fillId="39" borderId="7" xfId="0" applyFont="1" applyFill="1" applyBorder="1" applyAlignment="1" applyProtection="1">
      <alignment vertical="center"/>
      <protection locked="0"/>
    </xf>
    <xf numFmtId="180" fontId="21" fillId="39" borderId="12" xfId="0" applyNumberFormat="1" applyFont="1" applyFill="1" applyBorder="1" applyAlignment="1" applyProtection="1">
      <alignment horizontal="right" vertical="center" shrinkToFit="1"/>
      <protection locked="0"/>
    </xf>
    <xf numFmtId="58" fontId="21" fillId="39" borderId="12" xfId="0" applyNumberFormat="1" applyFont="1" applyFill="1" applyBorder="1" applyAlignment="1" applyProtection="1">
      <alignment horizontal="left" vertical="center" shrinkToFit="1"/>
      <protection locked="0"/>
    </xf>
    <xf numFmtId="182" fontId="21" fillId="39" borderId="7" xfId="0" applyNumberFormat="1" applyFont="1" applyFill="1" applyBorder="1" applyAlignment="1" applyProtection="1">
      <alignment horizontal="right" vertical="center" shrinkToFit="1"/>
      <protection locked="0"/>
    </xf>
    <xf numFmtId="0" fontId="21" fillId="39" borderId="7" xfId="0" applyFont="1" applyFill="1" applyBorder="1" applyAlignment="1" applyProtection="1">
      <alignment horizontal="right" vertical="center" shrinkToFit="1"/>
      <protection locked="0"/>
    </xf>
    <xf numFmtId="0" fontId="6" fillId="39" borderId="12" xfId="0" applyFont="1" applyFill="1" applyBorder="1" applyAlignment="1" applyProtection="1">
      <alignment vertical="center" shrinkToFit="1"/>
      <protection locked="0"/>
    </xf>
    <xf numFmtId="0" fontId="21" fillId="39" borderId="0" xfId="0" applyFont="1" applyFill="1" applyAlignment="1" applyProtection="1">
      <alignment horizontal="center" vertical="center" shrinkToFit="1"/>
      <protection locked="0"/>
    </xf>
    <xf numFmtId="38" fontId="21" fillId="39" borderId="7" xfId="2" applyFont="1" applyFill="1" applyBorder="1" applyAlignment="1" applyProtection="1">
      <alignment horizontal="right" vertical="center" shrinkToFit="1"/>
      <protection locked="0"/>
    </xf>
    <xf numFmtId="0" fontId="21" fillId="39" borderId="12" xfId="0" applyFont="1" applyFill="1" applyBorder="1" applyAlignment="1" applyProtection="1">
      <alignment vertical="center" shrinkToFit="1"/>
      <protection locked="0"/>
    </xf>
    <xf numFmtId="0" fontId="21" fillId="39" borderId="12" xfId="0" applyFont="1" applyFill="1" applyBorder="1" applyAlignment="1" applyProtection="1">
      <alignment horizontal="center" vertical="center" shrinkToFit="1"/>
      <protection locked="0"/>
    </xf>
    <xf numFmtId="0" fontId="7" fillId="0" borderId="1" xfId="0" applyFont="1" applyBorder="1" applyAlignment="1" applyProtection="1">
      <alignment vertical="center"/>
      <protection locked="0"/>
    </xf>
    <xf numFmtId="0" fontId="6"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21" fillId="0" borderId="12" xfId="0" applyFont="1" applyBorder="1" applyAlignment="1" applyProtection="1">
      <alignment vertical="center"/>
      <protection locked="0"/>
    </xf>
    <xf numFmtId="0" fontId="7" fillId="0" borderId="8" xfId="0" applyFont="1" applyBorder="1" applyAlignment="1" applyProtection="1">
      <alignment vertical="center"/>
      <protection locked="0"/>
    </xf>
    <xf numFmtId="0" fontId="6" fillId="0" borderId="11"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33" xfId="0" applyFont="1" applyBorder="1" applyAlignment="1" applyProtection="1">
      <alignment vertical="center"/>
      <protection locked="0"/>
    </xf>
    <xf numFmtId="0" fontId="6" fillId="0" borderId="1" xfId="0" applyFont="1" applyBorder="1" applyAlignment="1" applyProtection="1">
      <alignment vertical="center" shrinkToFit="1"/>
      <protection locked="0"/>
    </xf>
    <xf numFmtId="0" fontId="6" fillId="0" borderId="3" xfId="0" applyFont="1" applyBorder="1" applyAlignment="1" applyProtection="1">
      <alignment horizontal="center" vertical="center" shrinkToFit="1"/>
      <protection locked="0"/>
    </xf>
    <xf numFmtId="0" fontId="6" fillId="0" borderId="33" xfId="0" applyFont="1" applyBorder="1" applyAlignment="1" applyProtection="1">
      <alignment horizontal="center" vertical="center" shrinkToFit="1"/>
      <protection locked="0"/>
    </xf>
    <xf numFmtId="3" fontId="21" fillId="39" borderId="6" xfId="0" applyNumberFormat="1" applyFont="1" applyFill="1" applyBorder="1" applyAlignment="1" applyProtection="1">
      <alignment vertical="center" shrinkToFit="1"/>
      <protection locked="0"/>
    </xf>
    <xf numFmtId="0" fontId="21" fillId="39" borderId="6" xfId="0" applyFont="1" applyFill="1" applyBorder="1" applyAlignment="1" applyProtection="1">
      <alignment vertical="center"/>
      <protection locked="0"/>
    </xf>
    <xf numFmtId="0" fontId="7" fillId="39" borderId="0" xfId="0" applyFont="1" applyFill="1" applyAlignment="1" applyProtection="1">
      <alignment vertical="center"/>
      <protection locked="0"/>
    </xf>
    <xf numFmtId="0" fontId="21" fillId="39" borderId="12" xfId="0" applyFont="1" applyFill="1" applyBorder="1" applyAlignment="1" applyProtection="1">
      <alignment vertical="center"/>
      <protection locked="0"/>
    </xf>
    <xf numFmtId="0" fontId="21" fillId="0" borderId="0" xfId="0" applyFont="1" applyAlignment="1" applyProtection="1">
      <alignment vertical="center"/>
      <protection locked="0"/>
    </xf>
    <xf numFmtId="0" fontId="6" fillId="0" borderId="0" xfId="0" applyFont="1" applyAlignment="1" applyProtection="1">
      <alignment vertical="top" wrapText="1" shrinkToFit="1"/>
      <protection locked="0"/>
    </xf>
    <xf numFmtId="0" fontId="6" fillId="0" borderId="1" xfId="0" applyFont="1" applyBorder="1" applyAlignment="1" applyProtection="1">
      <alignment vertical="center"/>
      <protection locked="0"/>
    </xf>
    <xf numFmtId="0" fontId="6" fillId="0" borderId="3"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33"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12" xfId="0" applyFont="1" applyBorder="1" applyAlignment="1" applyProtection="1">
      <alignment vertical="center"/>
      <protection locked="0"/>
    </xf>
    <xf numFmtId="38" fontId="13" fillId="0" borderId="8" xfId="2" applyFont="1" applyBorder="1" applyAlignment="1" applyProtection="1">
      <alignment vertical="center"/>
      <protection locked="0"/>
    </xf>
    <xf numFmtId="0" fontId="6" fillId="40" borderId="0" xfId="0" applyFont="1" applyFill="1" applyAlignment="1" applyProtection="1">
      <alignment vertical="center" shrinkToFit="1"/>
      <protection locked="0"/>
    </xf>
    <xf numFmtId="0" fontId="6" fillId="39" borderId="0" xfId="0" applyFont="1" applyFill="1" applyAlignment="1" applyProtection="1">
      <alignment horizontal="right" vertical="center"/>
      <protection locked="0"/>
    </xf>
    <xf numFmtId="0" fontId="21" fillId="39" borderId="7" xfId="0" applyFont="1" applyFill="1" applyBorder="1" applyAlignment="1" applyProtection="1">
      <alignment vertical="top" wrapText="1"/>
      <protection locked="0"/>
    </xf>
    <xf numFmtId="0" fontId="6" fillId="0" borderId="7" xfId="0" applyFont="1" applyBorder="1" applyAlignment="1" applyProtection="1">
      <alignment vertical="top"/>
      <protection locked="0"/>
    </xf>
    <xf numFmtId="38" fontId="21" fillId="39" borderId="7" xfId="2" applyFont="1" applyFill="1" applyBorder="1" applyAlignment="1" applyProtection="1">
      <alignment vertical="center" wrapText="1"/>
      <protection locked="0"/>
    </xf>
    <xf numFmtId="0" fontId="21" fillId="39" borderId="7" xfId="0" applyFont="1" applyFill="1" applyBorder="1" applyAlignment="1" applyProtection="1">
      <alignment vertical="center" wrapText="1"/>
      <protection locked="0"/>
    </xf>
    <xf numFmtId="0" fontId="7" fillId="0" borderId="7" xfId="0" applyFont="1" applyBorder="1" applyAlignment="1" applyProtection="1">
      <alignment vertical="center"/>
      <protection locked="0"/>
    </xf>
    <xf numFmtId="38" fontId="21" fillId="39" borderId="7" xfId="2" applyFont="1" applyFill="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38" fontId="21" fillId="39" borderId="7" xfId="2" applyFont="1" applyFill="1" applyBorder="1" applyAlignment="1" applyProtection="1">
      <alignment vertical="center"/>
      <protection locked="0"/>
    </xf>
    <xf numFmtId="38" fontId="7" fillId="0" borderId="7" xfId="2" applyFont="1" applyBorder="1" applyAlignment="1" applyProtection="1">
      <alignment vertical="center"/>
      <protection locked="0"/>
    </xf>
    <xf numFmtId="38" fontId="21" fillId="39" borderId="9" xfId="2" applyFont="1" applyFill="1" applyBorder="1" applyAlignment="1" applyProtection="1">
      <alignment vertical="center" shrinkToFit="1"/>
    </xf>
    <xf numFmtId="177" fontId="21" fillId="39" borderId="0" xfId="0" applyNumberFormat="1" applyFont="1" applyFill="1" applyAlignment="1" applyProtection="1">
      <alignment horizontal="right" vertical="center"/>
      <protection locked="0"/>
    </xf>
    <xf numFmtId="0" fontId="7" fillId="39" borderId="12" xfId="0" applyFont="1" applyFill="1" applyBorder="1" applyAlignment="1" applyProtection="1">
      <alignment vertical="center"/>
      <protection locked="0"/>
    </xf>
    <xf numFmtId="38" fontId="13" fillId="0" borderId="45" xfId="2" applyFont="1" applyFill="1" applyBorder="1" applyAlignment="1" applyProtection="1">
      <alignment vertical="center" wrapText="1"/>
      <protection locked="0"/>
    </xf>
    <xf numFmtId="38" fontId="13" fillId="0" borderId="46" xfId="2" applyFont="1" applyFill="1" applyBorder="1" applyAlignment="1" applyProtection="1">
      <alignment vertical="center" wrapText="1"/>
      <protection locked="0"/>
    </xf>
    <xf numFmtId="38" fontId="13" fillId="0" borderId="44" xfId="2" applyFont="1" applyFill="1" applyBorder="1" applyAlignment="1" applyProtection="1">
      <alignment vertical="center" wrapText="1"/>
      <protection locked="0"/>
    </xf>
    <xf numFmtId="38" fontId="13" fillId="0" borderId="10" xfId="2" applyFont="1" applyFill="1" applyBorder="1" applyAlignment="1" applyProtection="1">
      <alignment vertical="center" wrapText="1"/>
      <protection locked="0"/>
    </xf>
    <xf numFmtId="38" fontId="13" fillId="0" borderId="48" xfId="2" applyFont="1" applyFill="1" applyBorder="1" applyAlignment="1" applyProtection="1">
      <alignment vertical="center" wrapText="1"/>
      <protection locked="0"/>
    </xf>
    <xf numFmtId="10" fontId="13" fillId="0" borderId="76" xfId="57" applyNumberFormat="1" applyFont="1" applyFill="1" applyBorder="1" applyAlignment="1" applyProtection="1">
      <alignment vertical="center"/>
      <protection locked="0"/>
    </xf>
    <xf numFmtId="38" fontId="13" fillId="0" borderId="36" xfId="2" applyFont="1" applyFill="1" applyBorder="1" applyAlignment="1" applyProtection="1">
      <alignment horizontal="center" vertical="center" wrapText="1"/>
    </xf>
    <xf numFmtId="38" fontId="13" fillId="0" borderId="10" xfId="2" applyFont="1" applyFill="1" applyBorder="1" applyAlignment="1" applyProtection="1">
      <alignment horizontal="center" vertical="center" wrapText="1"/>
    </xf>
    <xf numFmtId="38" fontId="13" fillId="0" borderId="4" xfId="2" applyFont="1" applyFill="1" applyBorder="1" applyAlignment="1" applyProtection="1">
      <alignment horizontal="center" vertical="center" wrapText="1"/>
    </xf>
    <xf numFmtId="0" fontId="13" fillId="0" borderId="53" xfId="3" applyFont="1" applyBorder="1" applyAlignment="1" applyProtection="1">
      <alignment vertical="center" wrapText="1"/>
      <protection locked="0"/>
    </xf>
    <xf numFmtId="38" fontId="13" fillId="0" borderId="41" xfId="2" applyFont="1" applyFill="1" applyBorder="1" applyAlignment="1" applyProtection="1">
      <alignment horizontal="center" vertical="center"/>
    </xf>
    <xf numFmtId="12" fontId="13" fillId="0" borderId="49" xfId="2" applyNumberFormat="1" applyFont="1" applyFill="1" applyBorder="1" applyAlignment="1" applyProtection="1">
      <alignment horizontal="center" vertical="center" wrapText="1"/>
    </xf>
    <xf numFmtId="12" fontId="13" fillId="0" borderId="41" xfId="2" applyNumberFormat="1" applyFont="1" applyFill="1" applyBorder="1" applyAlignment="1" applyProtection="1">
      <alignment horizontal="center" vertical="center" wrapText="1"/>
    </xf>
    <xf numFmtId="12" fontId="13" fillId="0" borderId="42" xfId="2" applyNumberFormat="1" applyFont="1" applyFill="1" applyBorder="1" applyAlignment="1" applyProtection="1">
      <alignment horizontal="center" vertical="center" wrapText="1"/>
    </xf>
    <xf numFmtId="0" fontId="44" fillId="0" borderId="0" xfId="0" applyFont="1" applyAlignment="1" applyProtection="1">
      <alignment horizontal="left" vertical="top" wrapText="1"/>
      <protection locked="0"/>
    </xf>
    <xf numFmtId="38" fontId="69" fillId="0" borderId="0" xfId="1" applyNumberFormat="1" applyFont="1" applyFill="1" applyBorder="1" applyProtection="1">
      <alignment vertical="center"/>
      <protection locked="0"/>
    </xf>
    <xf numFmtId="0" fontId="0" fillId="40" borderId="0" xfId="0" applyFill="1" applyProtection="1">
      <protection locked="0"/>
    </xf>
    <xf numFmtId="0" fontId="0" fillId="40" borderId="0" xfId="0" applyFill="1" applyAlignment="1">
      <alignment horizontal="right" vertical="center"/>
    </xf>
    <xf numFmtId="0" fontId="53" fillId="34" borderId="140" xfId="0" applyFont="1" applyFill="1" applyBorder="1" applyAlignment="1">
      <alignment horizontal="center" vertical="center" wrapText="1"/>
    </xf>
    <xf numFmtId="0" fontId="53" fillId="34" borderId="141" xfId="0" applyFont="1" applyFill="1" applyBorder="1" applyAlignment="1">
      <alignment horizontal="center" vertical="center" wrapText="1"/>
    </xf>
    <xf numFmtId="0" fontId="53" fillId="34" borderId="142" xfId="0" applyFont="1" applyFill="1" applyBorder="1" applyAlignment="1">
      <alignment horizontal="center" vertical="center" wrapText="1"/>
    </xf>
    <xf numFmtId="0" fontId="71" fillId="0" borderId="10" xfId="0" applyFont="1" applyBorder="1" applyAlignment="1">
      <alignment vertical="center" wrapText="1"/>
    </xf>
    <xf numFmtId="0" fontId="71" fillId="0" borderId="10" xfId="0" applyFont="1" applyBorder="1" applyAlignment="1">
      <alignment horizontal="center" vertical="center" wrapText="1"/>
    </xf>
    <xf numFmtId="0" fontId="72" fillId="0" borderId="10" xfId="0" applyFont="1" applyBorder="1" applyAlignment="1">
      <alignment vertical="center" wrapText="1"/>
    </xf>
    <xf numFmtId="0" fontId="72" fillId="0" borderId="10" xfId="0" applyFont="1" applyBorder="1" applyAlignment="1">
      <alignment horizontal="center" vertical="center" wrapText="1"/>
    </xf>
    <xf numFmtId="0" fontId="72" fillId="0" borderId="3" xfId="0" applyFont="1" applyBorder="1" applyAlignment="1">
      <alignment vertical="center" wrapText="1"/>
    </xf>
    <xf numFmtId="0" fontId="72" fillId="0" borderId="3" xfId="0" applyFont="1" applyBorder="1" applyAlignment="1">
      <alignment horizontal="center" vertical="center" wrapText="1"/>
    </xf>
    <xf numFmtId="0" fontId="72" fillId="0" borderId="0" xfId="0" applyFont="1" applyAlignment="1">
      <alignment vertical="center" wrapText="1"/>
    </xf>
    <xf numFmtId="0" fontId="72" fillId="0" borderId="0" xfId="0" applyFont="1" applyAlignment="1">
      <alignment horizontal="center" vertical="center" wrapText="1"/>
    </xf>
    <xf numFmtId="0" fontId="43" fillId="39" borderId="0" xfId="3" applyFont="1" applyFill="1" applyProtection="1">
      <alignment vertical="center"/>
      <protection locked="0"/>
    </xf>
    <xf numFmtId="0" fontId="13" fillId="39" borderId="53" xfId="3" applyFont="1" applyFill="1" applyBorder="1" applyAlignment="1" applyProtection="1">
      <alignment vertical="center" wrapText="1"/>
      <protection locked="0"/>
    </xf>
    <xf numFmtId="12" fontId="13" fillId="39" borderId="49" xfId="2" applyNumberFormat="1" applyFont="1" applyFill="1" applyBorder="1" applyAlignment="1" applyProtection="1">
      <alignment horizontal="center" vertical="center" wrapText="1"/>
    </xf>
    <xf numFmtId="12" fontId="13" fillId="39" borderId="41" xfId="2" applyNumberFormat="1" applyFont="1" applyFill="1" applyBorder="1" applyAlignment="1" applyProtection="1">
      <alignment horizontal="center" vertical="center" wrapText="1"/>
    </xf>
    <xf numFmtId="12" fontId="13" fillId="39" borderId="42" xfId="2" applyNumberFormat="1" applyFont="1" applyFill="1" applyBorder="1" applyAlignment="1" applyProtection="1">
      <alignment horizontal="center" vertical="center" wrapText="1"/>
    </xf>
    <xf numFmtId="181" fontId="0" fillId="0" borderId="0" xfId="0" applyNumberFormat="1"/>
    <xf numFmtId="181" fontId="0" fillId="40" borderId="0" xfId="0" applyNumberFormat="1" applyFill="1"/>
    <xf numFmtId="0" fontId="0" fillId="40" borderId="0" xfId="0" applyFill="1"/>
    <xf numFmtId="0" fontId="12" fillId="0" borderId="6" xfId="0" applyFont="1" applyBorder="1" applyAlignment="1" applyProtection="1">
      <alignment horizontal="center" vertical="center" shrinkToFit="1"/>
      <protection locked="0"/>
    </xf>
    <xf numFmtId="38" fontId="6" fillId="0" borderId="7" xfId="0" applyNumberFormat="1" applyFont="1" applyBorder="1" applyAlignment="1" applyProtection="1">
      <alignment vertical="center" shrinkToFit="1"/>
      <protection locked="0"/>
    </xf>
    <xf numFmtId="38" fontId="13" fillId="0" borderId="41" xfId="2" applyFont="1" applyFill="1" applyBorder="1" applyAlignment="1" applyProtection="1">
      <alignment vertical="center" wrapText="1"/>
      <protection locked="0"/>
    </xf>
    <xf numFmtId="38" fontId="13" fillId="0" borderId="50" xfId="2" applyFont="1" applyFill="1" applyBorder="1" applyAlignment="1" applyProtection="1">
      <alignment vertical="center" wrapText="1"/>
      <protection locked="0"/>
    </xf>
    <xf numFmtId="38" fontId="13" fillId="0" borderId="35" xfId="2" applyFont="1" applyFill="1" applyBorder="1" applyAlignment="1" applyProtection="1">
      <alignment vertical="center" wrapText="1"/>
      <protection locked="0"/>
    </xf>
    <xf numFmtId="38" fontId="13" fillId="0" borderId="2" xfId="2" applyFont="1" applyFill="1" applyBorder="1" applyAlignment="1" applyProtection="1">
      <alignment vertical="center" wrapText="1"/>
      <protection locked="0"/>
    </xf>
    <xf numFmtId="38" fontId="13" fillId="0" borderId="143" xfId="2" applyFont="1" applyFill="1" applyBorder="1" applyAlignment="1" applyProtection="1">
      <alignment vertical="center" wrapText="1"/>
      <protection locked="0"/>
    </xf>
    <xf numFmtId="38" fontId="13" fillId="0" borderId="143" xfId="2" applyFont="1" applyFill="1" applyBorder="1" applyAlignment="1" applyProtection="1">
      <alignment vertical="center"/>
      <protection locked="0"/>
    </xf>
    <xf numFmtId="0" fontId="6" fillId="0" borderId="0" xfId="0" applyFont="1"/>
    <xf numFmtId="0" fontId="13" fillId="0" borderId="140" xfId="3" applyFont="1" applyBorder="1" applyAlignment="1" applyProtection="1">
      <alignment vertical="center" wrapText="1"/>
      <protection locked="0"/>
    </xf>
    <xf numFmtId="38" fontId="13" fillId="0" borderId="141" xfId="2" applyFont="1" applyFill="1" applyBorder="1" applyAlignment="1" applyProtection="1">
      <alignment vertical="center" wrapText="1"/>
      <protection locked="0"/>
    </xf>
    <xf numFmtId="38" fontId="13" fillId="0" borderId="142" xfId="2" applyFont="1" applyFill="1" applyBorder="1" applyAlignment="1" applyProtection="1">
      <alignment vertical="center" wrapText="1"/>
      <protection locked="0"/>
    </xf>
    <xf numFmtId="38" fontId="13" fillId="0" borderId="140" xfId="2" applyFont="1" applyFill="1" applyBorder="1" applyAlignment="1" applyProtection="1">
      <alignment vertical="center" wrapText="1"/>
      <protection locked="0"/>
    </xf>
    <xf numFmtId="38" fontId="13" fillId="0" borderId="142" xfId="2" applyFont="1" applyFill="1" applyBorder="1" applyAlignment="1" applyProtection="1">
      <alignment vertical="center"/>
      <protection locked="0"/>
    </xf>
    <xf numFmtId="0" fontId="13" fillId="0" borderId="44" xfId="3" applyFont="1" applyBorder="1" applyAlignment="1" applyProtection="1">
      <alignment vertical="center" wrapText="1"/>
      <protection locked="0"/>
    </xf>
    <xf numFmtId="0" fontId="13" fillId="0" borderId="49" xfId="3" applyFont="1" applyBorder="1" applyAlignment="1" applyProtection="1">
      <alignment vertical="center" wrapText="1"/>
      <protection locked="0"/>
    </xf>
    <xf numFmtId="38" fontId="13" fillId="0" borderId="50" xfId="2" applyFont="1" applyFill="1" applyBorder="1" applyAlignment="1" applyProtection="1">
      <alignment vertical="center"/>
      <protection locked="0"/>
    </xf>
    <xf numFmtId="0" fontId="13" fillId="0" borderId="36" xfId="3" applyFont="1" applyBorder="1" applyAlignment="1" applyProtection="1">
      <alignment vertical="center" wrapText="1"/>
      <protection locked="0"/>
    </xf>
    <xf numFmtId="38" fontId="13" fillId="0" borderId="64" xfId="2" applyFont="1" applyFill="1" applyBorder="1" applyAlignment="1" applyProtection="1">
      <alignment vertical="center" wrapText="1"/>
      <protection locked="0"/>
    </xf>
    <xf numFmtId="38" fontId="13" fillId="0" borderId="146" xfId="2" applyFont="1" applyFill="1" applyBorder="1" applyAlignment="1" applyProtection="1">
      <alignment vertical="center" wrapText="1"/>
      <protection locked="0"/>
    </xf>
    <xf numFmtId="38" fontId="13" fillId="0" borderId="146" xfId="2" applyFont="1" applyFill="1" applyBorder="1" applyAlignment="1" applyProtection="1">
      <alignment vertical="center"/>
      <protection locked="0"/>
    </xf>
    <xf numFmtId="38" fontId="13" fillId="41" borderId="49" xfId="2" applyFont="1" applyFill="1" applyBorder="1" applyAlignment="1" applyProtection="1">
      <alignment vertical="center" wrapText="1"/>
      <protection locked="0"/>
    </xf>
    <xf numFmtId="38" fontId="13" fillId="41" borderId="41" xfId="2" applyFont="1" applyFill="1" applyBorder="1" applyAlignment="1" applyProtection="1">
      <alignment vertical="center" wrapText="1"/>
      <protection locked="0"/>
    </xf>
    <xf numFmtId="0" fontId="20" fillId="0" borderId="140" xfId="1" applyFont="1" applyFill="1" applyBorder="1" applyProtection="1">
      <alignment vertical="center"/>
      <protection locked="0"/>
    </xf>
    <xf numFmtId="38" fontId="20" fillId="0" borderId="141" xfId="1" applyNumberFormat="1" applyFont="1" applyFill="1" applyBorder="1" applyProtection="1">
      <alignment vertical="center"/>
      <protection locked="0"/>
    </xf>
    <xf numFmtId="0" fontId="4" fillId="0" borderId="142" xfId="0" applyFont="1" applyBorder="1" applyAlignment="1" applyProtection="1">
      <alignment vertical="center"/>
      <protection locked="0"/>
    </xf>
    <xf numFmtId="38" fontId="13" fillId="0" borderId="147" xfId="2" applyFont="1" applyFill="1" applyBorder="1" applyAlignment="1" applyProtection="1">
      <alignment vertical="center" wrapText="1"/>
      <protection locked="0"/>
    </xf>
    <xf numFmtId="0" fontId="13" fillId="0" borderId="144" xfId="3" applyFont="1" applyBorder="1" applyAlignment="1" applyProtection="1">
      <alignment vertical="center" wrapText="1"/>
      <protection locked="0"/>
    </xf>
    <xf numFmtId="0" fontId="7" fillId="0" borderId="9" xfId="0" applyFont="1" applyBorder="1" applyAlignment="1" applyProtection="1">
      <alignment horizontal="center" vertical="center"/>
      <protection locked="0"/>
    </xf>
    <xf numFmtId="0" fontId="0" fillId="0" borderId="0" xfId="0" applyAlignment="1" applyProtection="1">
      <alignment horizontal="right" vertical="center"/>
      <protection locked="0"/>
    </xf>
    <xf numFmtId="0" fontId="0" fillId="40" borderId="0" xfId="0" applyFill="1" applyAlignment="1" applyProtection="1">
      <alignment vertical="center"/>
      <protection locked="0"/>
    </xf>
    <xf numFmtId="0" fontId="0" fillId="40" borderId="0" xfId="0" applyFill="1" applyAlignment="1" applyProtection="1">
      <alignment horizontal="right" vertical="center"/>
      <protection locked="0"/>
    </xf>
    <xf numFmtId="38" fontId="4" fillId="0" borderId="0" xfId="2" applyFont="1" applyFill="1" applyAlignment="1" applyProtection="1">
      <alignment horizontal="right" vertical="top"/>
      <protection locked="0"/>
    </xf>
    <xf numFmtId="38" fontId="4" fillId="40" borderId="0" xfId="2" applyFont="1" applyFill="1" applyAlignment="1" applyProtection="1">
      <alignment vertical="center"/>
      <protection locked="0"/>
    </xf>
    <xf numFmtId="38" fontId="4" fillId="40" borderId="0" xfId="2" applyFont="1" applyFill="1" applyAlignment="1" applyProtection="1">
      <alignment horizontal="right" vertical="top"/>
      <protection locked="0"/>
    </xf>
    <xf numFmtId="0" fontId="44" fillId="0" borderId="0" xfId="0" applyFont="1" applyAlignment="1" applyProtection="1">
      <alignment vertical="center" shrinkToFit="1"/>
      <protection locked="0"/>
    </xf>
    <xf numFmtId="0" fontId="21" fillId="0" borderId="7" xfId="0" applyFont="1" applyBorder="1" applyAlignment="1" applyProtection="1">
      <alignment vertical="top" wrapText="1" shrinkToFit="1"/>
      <protection locked="0"/>
    </xf>
    <xf numFmtId="0" fontId="7" fillId="0" borderId="0" xfId="0" applyFont="1" applyAlignment="1" applyProtection="1">
      <alignment horizontal="center" vertical="center"/>
      <protection locked="0"/>
    </xf>
    <xf numFmtId="0" fontId="9" fillId="0" borderId="7" xfId="0" applyFont="1" applyBorder="1" applyAlignment="1" applyProtection="1">
      <alignment horizontal="right" vertical="center"/>
      <protection locked="0"/>
    </xf>
    <xf numFmtId="38" fontId="9" fillId="0" borderId="7" xfId="2" applyFont="1" applyBorder="1" applyAlignment="1" applyProtection="1">
      <alignment horizontal="right" vertical="center"/>
      <protection locked="0"/>
    </xf>
    <xf numFmtId="0" fontId="11" fillId="0" borderId="2" xfId="0" applyFont="1" applyBorder="1" applyAlignment="1" applyProtection="1">
      <alignment vertical="center"/>
      <protection locked="0"/>
    </xf>
    <xf numFmtId="0" fontId="6" fillId="0" borderId="2" xfId="0" applyFont="1" applyBorder="1" applyAlignment="1" applyProtection="1">
      <alignment vertical="center"/>
      <protection locked="0"/>
    </xf>
    <xf numFmtId="38" fontId="6" fillId="0" borderId="2" xfId="2" applyFont="1" applyBorder="1" applyAlignment="1" applyProtection="1">
      <alignment vertical="center"/>
      <protection locked="0"/>
    </xf>
    <xf numFmtId="38" fontId="6" fillId="0" borderId="2" xfId="2" applyFont="1" applyBorder="1" applyAlignment="1" applyProtection="1">
      <alignment vertical="center"/>
    </xf>
    <xf numFmtId="0" fontId="11" fillId="0" borderId="9"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38" fontId="6" fillId="0" borderId="9" xfId="2" applyFont="1" applyBorder="1" applyAlignment="1" applyProtection="1">
      <alignment vertical="center"/>
      <protection locked="0"/>
    </xf>
    <xf numFmtId="38" fontId="6" fillId="0" borderId="9" xfId="2" applyFont="1" applyBorder="1" applyAlignment="1" applyProtection="1">
      <alignment vertical="center"/>
    </xf>
    <xf numFmtId="0" fontId="9" fillId="0" borderId="2" xfId="0" applyFont="1" applyBorder="1" applyAlignment="1" applyProtection="1">
      <alignment horizontal="right" vertical="center"/>
      <protection locked="0"/>
    </xf>
    <xf numFmtId="38" fontId="7" fillId="0" borderId="7" xfId="2" applyFont="1" applyBorder="1" applyAlignment="1" applyProtection="1">
      <alignment horizontal="right" vertical="center"/>
      <protection locked="0"/>
    </xf>
    <xf numFmtId="0" fontId="7" fillId="0" borderId="2" xfId="0" applyFont="1" applyBorder="1" applyAlignment="1" applyProtection="1">
      <alignment vertical="center"/>
      <protection locked="0"/>
    </xf>
    <xf numFmtId="38" fontId="13" fillId="36" borderId="109" xfId="2" applyFont="1" applyFill="1" applyBorder="1" applyAlignment="1" applyProtection="1">
      <alignment vertical="center" shrinkToFit="1"/>
    </xf>
    <xf numFmtId="38" fontId="13" fillId="36" borderId="107" xfId="2" applyFont="1" applyFill="1" applyBorder="1" applyAlignment="1" applyProtection="1">
      <alignment vertical="center" shrinkToFit="1"/>
    </xf>
    <xf numFmtId="38" fontId="13" fillId="42" borderId="145" xfId="2" applyFont="1" applyFill="1" applyBorder="1" applyAlignment="1" applyProtection="1">
      <alignment vertical="center" wrapText="1"/>
      <protection locked="0"/>
    </xf>
    <xf numFmtId="38" fontId="13" fillId="42" borderId="64" xfId="2" applyFont="1" applyFill="1" applyBorder="1" applyAlignment="1" applyProtection="1">
      <alignment vertical="center" wrapText="1"/>
      <protection locked="0"/>
    </xf>
    <xf numFmtId="38" fontId="13" fillId="42" borderId="49" xfId="2" applyFont="1" applyFill="1" applyBorder="1" applyAlignment="1" applyProtection="1">
      <alignment vertical="center" wrapText="1"/>
      <protection locked="0"/>
    </xf>
    <xf numFmtId="38" fontId="13" fillId="42" borderId="41" xfId="2" applyFont="1" applyFill="1" applyBorder="1" applyAlignment="1" applyProtection="1">
      <alignment vertical="center" wrapText="1"/>
      <protection locked="0"/>
    </xf>
    <xf numFmtId="184" fontId="6" fillId="0" borderId="0" xfId="0" applyNumberFormat="1" applyFont="1" applyAlignment="1" applyProtection="1">
      <alignment vertical="center" shrinkToFit="1"/>
      <protection locked="0"/>
    </xf>
    <xf numFmtId="184" fontId="6" fillId="0" borderId="0" xfId="0" applyNumberFormat="1" applyFont="1" applyAlignment="1" applyProtection="1">
      <alignment horizontal="right" vertical="center"/>
      <protection locked="0"/>
    </xf>
    <xf numFmtId="184" fontId="6" fillId="0" borderId="12" xfId="0" applyNumberFormat="1" applyFont="1" applyBorder="1" applyAlignment="1">
      <alignment vertical="center" shrinkToFit="1"/>
    </xf>
    <xf numFmtId="184" fontId="44" fillId="0" borderId="12" xfId="0" applyNumberFormat="1" applyFont="1" applyBorder="1" applyAlignment="1">
      <alignment vertical="center"/>
    </xf>
    <xf numFmtId="184" fontId="6" fillId="0" borderId="11" xfId="0" applyNumberFormat="1" applyFont="1" applyBorder="1" applyAlignment="1" applyProtection="1">
      <alignment vertical="center" shrinkToFit="1"/>
      <protection locked="0"/>
    </xf>
    <xf numFmtId="184" fontId="6" fillId="0" borderId="0" xfId="0" applyNumberFormat="1" applyFont="1" applyAlignment="1" applyProtection="1">
      <alignment vertical="center" wrapText="1"/>
      <protection locked="0"/>
    </xf>
    <xf numFmtId="184" fontId="6" fillId="0" borderId="0" xfId="0" applyNumberFormat="1" applyFont="1" applyAlignment="1" applyProtection="1">
      <alignment horizontal="center" vertical="center" shrinkToFit="1"/>
      <protection locked="0"/>
    </xf>
    <xf numFmtId="184" fontId="0" fillId="0" borderId="0" xfId="0" applyNumberFormat="1" applyAlignment="1" applyProtection="1">
      <alignment vertical="center" shrinkToFit="1"/>
      <protection locked="0"/>
    </xf>
    <xf numFmtId="184" fontId="6" fillId="0" borderId="0" xfId="0" applyNumberFormat="1" applyFont="1" applyAlignment="1" applyProtection="1">
      <alignment horizontal="right" vertical="center" shrinkToFit="1"/>
      <protection locked="0"/>
    </xf>
    <xf numFmtId="184" fontId="6" fillId="0" borderId="2" xfId="0" applyNumberFormat="1" applyFont="1" applyBorder="1" applyAlignment="1" applyProtection="1">
      <alignment vertical="center" shrinkToFit="1"/>
      <protection locked="0"/>
    </xf>
    <xf numFmtId="184" fontId="6" fillId="0" borderId="12" xfId="0" applyNumberFormat="1" applyFont="1" applyBorder="1" applyAlignment="1" applyProtection="1">
      <alignment vertical="center" shrinkToFit="1"/>
      <protection locked="0"/>
    </xf>
    <xf numFmtId="184" fontId="6" fillId="0" borderId="5" xfId="0" applyNumberFormat="1" applyFont="1" applyBorder="1" applyAlignment="1" applyProtection="1">
      <alignment vertical="center" shrinkToFit="1"/>
      <protection locked="0"/>
    </xf>
    <xf numFmtId="0" fontId="13" fillId="0" borderId="35" xfId="3" applyFont="1" applyBorder="1" applyAlignment="1" applyProtection="1">
      <alignment vertical="center" wrapText="1"/>
      <protection locked="0"/>
    </xf>
    <xf numFmtId="38" fontId="13" fillId="42" borderId="35" xfId="2" applyFont="1" applyFill="1" applyBorder="1" applyAlignment="1" applyProtection="1">
      <alignment vertical="center" wrapText="1"/>
      <protection locked="0"/>
    </xf>
    <xf numFmtId="38" fontId="13" fillId="42" borderId="2" xfId="2" applyFont="1" applyFill="1" applyBorder="1" applyAlignment="1" applyProtection="1">
      <alignment vertical="center" wrapText="1"/>
      <protection locked="0"/>
    </xf>
    <xf numFmtId="38" fontId="6" fillId="42" borderId="10" xfId="2" applyFont="1" applyFill="1" applyBorder="1" applyAlignment="1" applyProtection="1">
      <alignment vertical="center"/>
    </xf>
    <xf numFmtId="0" fontId="13" fillId="42" borderId="20" xfId="3" applyFont="1" applyFill="1" applyBorder="1" applyAlignment="1" applyProtection="1">
      <alignment vertical="center" wrapText="1"/>
      <protection locked="0"/>
    </xf>
    <xf numFmtId="0" fontId="13" fillId="42" borderId="21" xfId="3" applyFont="1" applyFill="1" applyBorder="1" applyAlignment="1" applyProtection="1">
      <alignment vertical="center" wrapText="1"/>
      <protection locked="0"/>
    </xf>
    <xf numFmtId="0" fontId="13" fillId="42" borderId="148" xfId="3" applyFont="1" applyFill="1" applyBorder="1" applyAlignment="1" applyProtection="1">
      <alignment vertical="center" wrapText="1"/>
      <protection locked="0"/>
    </xf>
    <xf numFmtId="38" fontId="0" fillId="0" borderId="141" xfId="2" applyFont="1" applyFill="1" applyBorder="1" applyAlignment="1" applyProtection="1">
      <alignment horizontal="right" vertical="center"/>
      <protection locked="0"/>
    </xf>
    <xf numFmtId="38" fontId="4" fillId="0" borderId="141" xfId="2" applyFont="1" applyFill="1" applyBorder="1" applyAlignment="1" applyProtection="1">
      <alignment horizontal="right" vertical="center"/>
      <protection locked="0"/>
    </xf>
    <xf numFmtId="38" fontId="20" fillId="0" borderId="141" xfId="2" applyFont="1" applyFill="1" applyBorder="1" applyAlignment="1" applyProtection="1">
      <alignment vertical="center"/>
      <protection locked="0"/>
    </xf>
    <xf numFmtId="177" fontId="6" fillId="0" borderId="0" xfId="0" applyNumberFormat="1" applyFont="1" applyAlignment="1" applyProtection="1">
      <alignment vertical="center" shrinkToFit="1"/>
      <protection locked="0"/>
    </xf>
    <xf numFmtId="177" fontId="44" fillId="0" borderId="0" xfId="0" applyNumberFormat="1" applyFont="1" applyAlignment="1" applyProtection="1">
      <alignment vertical="center" shrinkToFit="1"/>
      <protection locked="0"/>
    </xf>
    <xf numFmtId="177" fontId="16" fillId="0" borderId="0" xfId="0" applyNumberFormat="1" applyFont="1" applyAlignment="1" applyProtection="1">
      <alignment horizontal="left" vertical="top" shrinkToFit="1"/>
      <protection locked="0"/>
    </xf>
    <xf numFmtId="177" fontId="6" fillId="0" borderId="0" xfId="0" applyNumberFormat="1" applyFont="1" applyAlignment="1" applyProtection="1">
      <alignment vertical="center"/>
      <protection locked="0"/>
    </xf>
    <xf numFmtId="177" fontId="7" fillId="0" borderId="2" xfId="0" applyNumberFormat="1" applyFont="1" applyBorder="1" applyAlignment="1" applyProtection="1">
      <alignment horizontal="right" vertical="center" shrinkToFit="1"/>
      <protection locked="0"/>
    </xf>
    <xf numFmtId="177" fontId="7" fillId="0" borderId="7" xfId="0" applyNumberFormat="1" applyFont="1" applyBorder="1" applyAlignment="1">
      <alignment vertical="center" shrinkToFit="1"/>
    </xf>
    <xf numFmtId="177" fontId="6" fillId="0" borderId="14" xfId="0" applyNumberFormat="1" applyFont="1" applyBorder="1" applyAlignment="1" applyProtection="1">
      <alignment vertical="center" shrinkToFit="1"/>
      <protection locked="0"/>
    </xf>
    <xf numFmtId="177" fontId="7" fillId="0" borderId="7" xfId="0" applyNumberFormat="1" applyFont="1" applyBorder="1" applyAlignment="1" applyProtection="1">
      <alignment vertical="center" shrinkToFit="1"/>
      <protection locked="0"/>
    </xf>
    <xf numFmtId="177" fontId="7" fillId="0" borderId="2" xfId="0" applyNumberFormat="1" applyFont="1" applyBorder="1" applyAlignment="1">
      <alignment vertical="center" shrinkToFit="1"/>
    </xf>
    <xf numFmtId="177" fontId="7" fillId="0" borderId="9" xfId="0" applyNumberFormat="1" applyFont="1" applyBorder="1" applyAlignment="1">
      <alignment vertical="center" shrinkToFit="1"/>
    </xf>
    <xf numFmtId="177" fontId="6" fillId="0" borderId="0" xfId="0" applyNumberFormat="1" applyFont="1" applyAlignment="1" applyProtection="1">
      <alignment vertical="top" shrinkToFit="1"/>
      <protection locked="0"/>
    </xf>
    <xf numFmtId="177" fontId="7" fillId="0" borderId="39" xfId="0" applyNumberFormat="1" applyFont="1" applyBorder="1" applyAlignment="1">
      <alignment vertical="center" shrinkToFit="1"/>
    </xf>
    <xf numFmtId="177" fontId="6" fillId="0" borderId="39" xfId="2" applyNumberFormat="1" applyFont="1" applyBorder="1" applyAlignment="1" applyProtection="1">
      <alignment vertical="center" shrinkToFit="1"/>
    </xf>
    <xf numFmtId="177" fontId="7" fillId="0" borderId="12" xfId="0" applyNumberFormat="1" applyFont="1" applyBorder="1" applyAlignment="1" applyProtection="1">
      <alignment vertical="center" shrinkToFit="1"/>
      <protection locked="0"/>
    </xf>
    <xf numFmtId="177" fontId="7" fillId="0" borderId="13" xfId="0" applyNumberFormat="1" applyFont="1" applyBorder="1" applyAlignment="1">
      <alignment vertical="center" shrinkToFit="1"/>
    </xf>
    <xf numFmtId="177" fontId="7" fillId="0" borderId="63" xfId="0" applyNumberFormat="1" applyFont="1" applyBorder="1" applyAlignment="1">
      <alignment vertical="center" shrinkToFit="1"/>
    </xf>
    <xf numFmtId="177" fontId="6" fillId="0" borderId="0" xfId="0" applyNumberFormat="1" applyFont="1" applyAlignment="1" applyProtection="1">
      <alignment vertical="center" wrapText="1"/>
      <protection locked="0"/>
    </xf>
    <xf numFmtId="177" fontId="6" fillId="0" borderId="0" xfId="0" applyNumberFormat="1" applyFont="1" applyAlignment="1" applyProtection="1">
      <alignment horizontal="center" vertical="center" shrinkToFit="1"/>
      <protection locked="0"/>
    </xf>
    <xf numFmtId="177" fontId="7" fillId="0" borderId="14" xfId="0" applyNumberFormat="1" applyFont="1" applyBorder="1" applyAlignment="1">
      <alignment vertical="center" shrinkToFit="1"/>
    </xf>
    <xf numFmtId="177" fontId="7" fillId="0" borderId="14" xfId="0" applyNumberFormat="1" applyFont="1" applyBorder="1" applyAlignment="1" applyProtection="1">
      <alignment vertical="center" shrinkToFit="1"/>
      <protection locked="0"/>
    </xf>
    <xf numFmtId="177" fontId="6" fillId="0" borderId="7" xfId="0" applyNumberFormat="1" applyFont="1" applyBorder="1" applyAlignment="1" applyProtection="1">
      <alignment vertical="center" shrinkToFit="1"/>
      <protection locked="0"/>
    </xf>
    <xf numFmtId="177" fontId="7" fillId="0" borderId="7" xfId="0" applyNumberFormat="1" applyFont="1" applyBorder="1" applyAlignment="1">
      <alignment horizontal="right" vertical="center" shrinkToFit="1"/>
    </xf>
    <xf numFmtId="177" fontId="7" fillId="0" borderId="7" xfId="0" applyNumberFormat="1" applyFont="1" applyBorder="1" applyAlignment="1" applyProtection="1">
      <alignment horizontal="right" vertical="center" shrinkToFit="1"/>
      <protection locked="0"/>
    </xf>
    <xf numFmtId="177" fontId="6" fillId="0" borderId="7" xfId="0" applyNumberFormat="1" applyFont="1" applyBorder="1" applyAlignment="1" applyProtection="1">
      <alignment horizontal="right" vertical="center" shrinkToFit="1"/>
      <protection locked="0"/>
    </xf>
    <xf numFmtId="177" fontId="6" fillId="0" borderId="7" xfId="0" applyNumberFormat="1" applyFont="1" applyBorder="1" applyAlignment="1">
      <alignment horizontal="right" vertical="center" shrinkToFit="1"/>
    </xf>
    <xf numFmtId="177" fontId="0" fillId="0" borderId="7" xfId="0" applyNumberFormat="1" applyBorder="1" applyAlignment="1" applyProtection="1">
      <alignment shrinkToFit="1"/>
      <protection locked="0"/>
    </xf>
    <xf numFmtId="177" fontId="6" fillId="0" borderId="9" xfId="0" applyNumberFormat="1" applyFont="1" applyBorder="1" applyAlignment="1" applyProtection="1">
      <alignment vertical="center" shrinkToFit="1"/>
      <protection locked="0"/>
    </xf>
    <xf numFmtId="177" fontId="7" fillId="0" borderId="8" xfId="0" applyNumberFormat="1" applyFont="1" applyBorder="1" applyAlignment="1">
      <alignment vertical="center" shrinkToFit="1"/>
    </xf>
    <xf numFmtId="177" fontId="7" fillId="0" borderId="0" xfId="0" applyNumberFormat="1" applyFont="1" applyAlignment="1" applyProtection="1">
      <alignment vertical="center" shrinkToFit="1"/>
      <protection locked="0"/>
    </xf>
    <xf numFmtId="177" fontId="0" fillId="0" borderId="0" xfId="0" applyNumberFormat="1" applyAlignment="1" applyProtection="1">
      <alignment vertical="center" shrinkToFit="1"/>
      <protection locked="0"/>
    </xf>
    <xf numFmtId="185" fontId="7" fillId="0" borderId="12" xfId="0" applyNumberFormat="1" applyFont="1" applyBorder="1" applyAlignment="1" applyProtection="1">
      <alignment vertical="center" shrinkToFit="1"/>
      <protection locked="0"/>
    </xf>
    <xf numFmtId="185" fontId="6" fillId="0" borderId="12" xfId="0" applyNumberFormat="1" applyFont="1" applyBorder="1" applyAlignment="1" applyProtection="1">
      <alignment vertical="center"/>
      <protection locked="0"/>
    </xf>
    <xf numFmtId="185" fontId="6" fillId="0" borderId="0" xfId="0" applyNumberFormat="1" applyFont="1" applyAlignment="1" applyProtection="1">
      <alignment vertical="center" shrinkToFit="1"/>
      <protection locked="0"/>
    </xf>
    <xf numFmtId="185" fontId="14" fillId="0" borderId="0" xfId="0" applyNumberFormat="1" applyFont="1" applyAlignment="1" applyProtection="1">
      <alignment horizontal="left" vertical="center" shrinkToFit="1"/>
      <protection locked="0"/>
    </xf>
    <xf numFmtId="185" fontId="6" fillId="0" borderId="0" xfId="0" applyNumberFormat="1" applyFont="1" applyAlignment="1" applyProtection="1">
      <alignment vertical="center"/>
      <protection locked="0"/>
    </xf>
    <xf numFmtId="185" fontId="7" fillId="0" borderId="2" xfId="0" applyNumberFormat="1" applyFont="1" applyBorder="1" applyAlignment="1" applyProtection="1">
      <alignment horizontal="right" vertical="center" shrinkToFit="1"/>
      <protection locked="0"/>
    </xf>
    <xf numFmtId="185" fontId="7" fillId="0" borderId="14" xfId="0" applyNumberFormat="1" applyFont="1" applyBorder="1" applyAlignment="1">
      <alignment vertical="center" shrinkToFit="1"/>
    </xf>
    <xf numFmtId="185" fontId="6" fillId="0" borderId="7" xfId="0" applyNumberFormat="1" applyFont="1" applyBorder="1" applyAlignment="1">
      <alignment vertical="center" shrinkToFit="1"/>
    </xf>
    <xf numFmtId="185" fontId="6" fillId="0" borderId="2" xfId="0" applyNumberFormat="1" applyFont="1" applyBorder="1" applyAlignment="1">
      <alignment vertical="center" shrinkToFit="1"/>
    </xf>
    <xf numFmtId="185" fontId="7" fillId="0" borderId="9" xfId="0" applyNumberFormat="1" applyFont="1" applyBorder="1" applyAlignment="1">
      <alignment vertical="center" shrinkToFit="1"/>
    </xf>
    <xf numFmtId="185" fontId="6" fillId="0" borderId="2" xfId="0" applyNumberFormat="1" applyFont="1" applyBorder="1" applyAlignment="1" applyProtection="1">
      <alignment horizontal="right" vertical="center"/>
      <protection locked="0"/>
    </xf>
    <xf numFmtId="185" fontId="7" fillId="0" borderId="14" xfId="0" applyNumberFormat="1" applyFont="1" applyBorder="1" applyAlignment="1" applyProtection="1">
      <alignment vertical="center" shrinkToFit="1"/>
      <protection locked="0"/>
    </xf>
    <xf numFmtId="185" fontId="7" fillId="0" borderId="17" xfId="0" applyNumberFormat="1" applyFont="1" applyBorder="1" applyAlignment="1" applyProtection="1">
      <alignment vertical="center" shrinkToFit="1"/>
      <protection locked="0"/>
    </xf>
    <xf numFmtId="185" fontId="7" fillId="0" borderId="63" xfId="0" applyNumberFormat="1" applyFont="1" applyBorder="1" applyAlignment="1" applyProtection="1">
      <alignment vertical="center" shrinkToFit="1"/>
      <protection locked="0"/>
    </xf>
    <xf numFmtId="185" fontId="7" fillId="0" borderId="15" xfId="0" applyNumberFormat="1" applyFont="1" applyBorder="1" applyAlignment="1">
      <alignment vertical="center" shrinkToFit="1"/>
    </xf>
    <xf numFmtId="185" fontId="6" fillId="0" borderId="0" xfId="0" applyNumberFormat="1" applyFont="1" applyAlignment="1" applyProtection="1">
      <alignment vertical="center" wrapText="1"/>
      <protection locked="0"/>
    </xf>
    <xf numFmtId="185" fontId="6" fillId="0" borderId="0" xfId="0" applyNumberFormat="1" applyFont="1" applyAlignment="1" applyProtection="1">
      <alignment horizontal="center" vertical="center" shrinkToFit="1"/>
      <protection locked="0"/>
    </xf>
    <xf numFmtId="38" fontId="13" fillId="0" borderId="37" xfId="2" applyFont="1" applyFill="1" applyBorder="1" applyAlignment="1" applyProtection="1">
      <alignment vertical="center"/>
      <protection locked="0"/>
    </xf>
    <xf numFmtId="10" fontId="6" fillId="33" borderId="7" xfId="57" applyNumberFormat="1" applyFont="1" applyFill="1" applyBorder="1" applyAlignment="1" applyProtection="1">
      <alignment horizontal="center" vertical="center" shrinkToFit="1"/>
      <protection locked="0"/>
    </xf>
    <xf numFmtId="0" fontId="6" fillId="33" borderId="150" xfId="0" applyFont="1" applyFill="1" applyBorder="1" applyAlignment="1">
      <alignment horizontal="right" vertical="center"/>
    </xf>
    <xf numFmtId="185" fontId="6" fillId="0" borderId="0" xfId="2" applyNumberFormat="1" applyFont="1" applyAlignment="1" applyProtection="1">
      <alignment vertical="center" shrinkToFit="1"/>
      <protection locked="0"/>
    </xf>
    <xf numFmtId="185" fontId="7" fillId="0" borderId="2" xfId="2" applyNumberFormat="1" applyFont="1" applyBorder="1" applyAlignment="1" applyProtection="1">
      <alignment horizontal="right" vertical="center" shrinkToFit="1"/>
      <protection locked="0"/>
    </xf>
    <xf numFmtId="185" fontId="7" fillId="0" borderId="14" xfId="2" applyNumberFormat="1" applyFont="1" applyBorder="1" applyAlignment="1">
      <alignment vertical="center" shrinkToFit="1"/>
    </xf>
    <xf numFmtId="185" fontId="7" fillId="0" borderId="14" xfId="2" applyNumberFormat="1" applyFont="1" applyBorder="1" applyAlignment="1" applyProtection="1">
      <alignment vertical="center" shrinkToFit="1"/>
      <protection locked="0"/>
    </xf>
    <xf numFmtId="185" fontId="7" fillId="0" borderId="7" xfId="2" applyNumberFormat="1" applyFont="1" applyBorder="1" applyAlignment="1" applyProtection="1">
      <alignment vertical="center" shrinkToFit="1"/>
      <protection locked="0"/>
    </xf>
    <xf numFmtId="185" fontId="7" fillId="0" borderId="2" xfId="2" applyNumberFormat="1" applyFont="1" applyBorder="1" applyAlignment="1" applyProtection="1">
      <alignment vertical="center" shrinkToFit="1"/>
    </xf>
    <xf numFmtId="185" fontId="7" fillId="0" borderId="15" xfId="2" applyNumberFormat="1" applyFont="1" applyBorder="1" applyAlignment="1">
      <alignment vertical="center" shrinkToFit="1"/>
    </xf>
    <xf numFmtId="185" fontId="7" fillId="0" borderId="7" xfId="2" applyNumberFormat="1" applyFont="1" applyBorder="1" applyAlignment="1" applyProtection="1">
      <alignment horizontal="right" vertical="center" shrinkToFit="1"/>
      <protection locked="0"/>
    </xf>
    <xf numFmtId="185" fontId="7" fillId="0" borderId="9" xfId="2" applyNumberFormat="1" applyFont="1" applyBorder="1" applyAlignment="1">
      <alignment vertical="center" shrinkToFit="1"/>
    </xf>
    <xf numFmtId="185" fontId="7" fillId="0" borderId="0" xfId="2" applyNumberFormat="1" applyFont="1" applyBorder="1" applyAlignment="1" applyProtection="1">
      <alignment vertical="center" shrinkToFit="1"/>
      <protection locked="0"/>
    </xf>
    <xf numFmtId="185" fontId="0" fillId="0" borderId="0" xfId="2" applyNumberFormat="1" applyFont="1" applyAlignment="1" applyProtection="1">
      <alignment vertical="center" shrinkToFit="1"/>
      <protection locked="0"/>
    </xf>
    <xf numFmtId="0" fontId="6" fillId="0" borderId="21" xfId="0" applyFont="1" applyBorder="1" applyAlignment="1">
      <alignment vertical="center" wrapText="1"/>
    </xf>
    <xf numFmtId="185" fontId="6" fillId="0" borderId="0" xfId="2" applyNumberFormat="1" applyFont="1" applyAlignment="1" applyProtection="1">
      <alignment vertical="center"/>
      <protection locked="0"/>
    </xf>
    <xf numFmtId="185" fontId="6" fillId="0" borderId="7" xfId="2" applyNumberFormat="1" applyFont="1" applyBorder="1" applyAlignment="1">
      <alignment vertical="center" shrinkToFit="1"/>
    </xf>
    <xf numFmtId="185" fontId="6" fillId="0" borderId="2" xfId="2" applyNumberFormat="1" applyFont="1" applyBorder="1" applyAlignment="1">
      <alignment vertical="center" shrinkToFit="1"/>
    </xf>
    <xf numFmtId="185" fontId="6" fillId="0" borderId="2" xfId="2" applyNumberFormat="1" applyFont="1" applyBorder="1" applyAlignment="1" applyProtection="1">
      <alignment horizontal="right" vertical="center"/>
      <protection locked="0"/>
    </xf>
    <xf numFmtId="185" fontId="7" fillId="0" borderId="17" xfId="2" applyNumberFormat="1" applyFont="1" applyBorder="1" applyAlignment="1" applyProtection="1">
      <alignment vertical="center" shrinkToFit="1"/>
      <protection locked="0"/>
    </xf>
    <xf numFmtId="185" fontId="7" fillId="0" borderId="63" xfId="2" applyNumberFormat="1" applyFont="1" applyBorder="1" applyAlignment="1" applyProtection="1">
      <alignment vertical="center" shrinkToFit="1"/>
      <protection locked="0"/>
    </xf>
    <xf numFmtId="185" fontId="6" fillId="0" borderId="0" xfId="2" applyNumberFormat="1" applyFont="1" applyBorder="1" applyAlignment="1" applyProtection="1">
      <alignment vertical="center" wrapText="1"/>
      <protection locked="0"/>
    </xf>
    <xf numFmtId="185" fontId="6" fillId="0" borderId="0" xfId="2" applyNumberFormat="1" applyFont="1" applyAlignment="1" applyProtection="1">
      <alignment horizontal="center" vertical="center" shrinkToFit="1"/>
      <protection locked="0"/>
    </xf>
    <xf numFmtId="38" fontId="6" fillId="0" borderId="6" xfId="2" quotePrefix="1" applyFont="1" applyBorder="1" applyAlignment="1" applyProtection="1">
      <alignment vertical="center" shrinkToFit="1"/>
      <protection locked="0"/>
    </xf>
    <xf numFmtId="185" fontId="6" fillId="0" borderId="0" xfId="0" applyNumberFormat="1" applyFont="1" applyAlignment="1" applyProtection="1">
      <alignment horizontal="right" vertical="center"/>
      <protection locked="0"/>
    </xf>
    <xf numFmtId="185" fontId="7" fillId="0" borderId="5" xfId="0" applyNumberFormat="1" applyFont="1" applyBorder="1" applyAlignment="1" applyProtection="1">
      <alignment horizontal="right" vertical="center" shrinkToFit="1"/>
      <protection locked="0"/>
    </xf>
    <xf numFmtId="185" fontId="7" fillId="0" borderId="11" xfId="0" applyNumberFormat="1" applyFont="1" applyBorder="1" applyAlignment="1" applyProtection="1">
      <alignment vertical="center" shrinkToFit="1"/>
      <protection locked="0"/>
    </xf>
    <xf numFmtId="185" fontId="7" fillId="0" borderId="5" xfId="0" applyNumberFormat="1" applyFont="1" applyBorder="1" applyAlignment="1" applyProtection="1">
      <alignment vertical="center" shrinkToFit="1"/>
      <protection locked="0"/>
    </xf>
    <xf numFmtId="185" fontId="6" fillId="0" borderId="5" xfId="0" applyNumberFormat="1" applyFont="1" applyBorder="1" applyAlignment="1" applyProtection="1">
      <alignment horizontal="right" vertical="center"/>
      <protection locked="0"/>
    </xf>
    <xf numFmtId="185" fontId="6" fillId="0" borderId="12" xfId="0" applyNumberFormat="1" applyFont="1" applyBorder="1" applyAlignment="1">
      <alignment vertical="center" shrinkToFit="1"/>
    </xf>
    <xf numFmtId="185" fontId="6" fillId="0" borderId="12" xfId="0" applyNumberFormat="1" applyFont="1" applyBorder="1" applyAlignment="1" applyProtection="1">
      <alignment vertical="top" wrapText="1" shrinkToFit="1"/>
      <protection locked="0"/>
    </xf>
    <xf numFmtId="185" fontId="44" fillId="0" borderId="12" xfId="0" applyNumberFormat="1" applyFont="1" applyBorder="1" applyAlignment="1">
      <alignment vertical="center"/>
    </xf>
    <xf numFmtId="185" fontId="15" fillId="0" borderId="12" xfId="0" applyNumberFormat="1" applyFont="1" applyBorder="1" applyAlignment="1" applyProtection="1">
      <alignment vertical="center"/>
      <protection locked="0"/>
    </xf>
    <xf numFmtId="185" fontId="6" fillId="0" borderId="11" xfId="0" applyNumberFormat="1" applyFont="1" applyBorder="1" applyAlignment="1" applyProtection="1">
      <alignment vertical="center" shrinkToFit="1"/>
      <protection locked="0"/>
    </xf>
    <xf numFmtId="185" fontId="6" fillId="0" borderId="12" xfId="2" applyNumberFormat="1" applyFont="1" applyBorder="1" applyAlignment="1" applyProtection="1">
      <alignment vertical="center"/>
      <protection locked="0"/>
    </xf>
    <xf numFmtId="185" fontId="6" fillId="0" borderId="11" xfId="0" applyNumberFormat="1" applyFont="1" applyBorder="1" applyAlignment="1" applyProtection="1">
      <alignment vertical="center"/>
      <protection locked="0"/>
    </xf>
    <xf numFmtId="185" fontId="7" fillId="0" borderId="7" xfId="0" applyNumberFormat="1" applyFont="1" applyBorder="1" applyAlignment="1" applyProtection="1">
      <alignment vertical="center" shrinkToFit="1"/>
      <protection locked="0"/>
    </xf>
    <xf numFmtId="185" fontId="7" fillId="0" borderId="2" xfId="0" applyNumberFormat="1" applyFont="1" applyBorder="1" applyAlignment="1">
      <alignment vertical="center" shrinkToFit="1"/>
    </xf>
    <xf numFmtId="185" fontId="7" fillId="0" borderId="7" xfId="0" applyNumberFormat="1" applyFont="1" applyBorder="1" applyAlignment="1">
      <alignment horizontal="right" vertical="center" shrinkToFit="1"/>
    </xf>
    <xf numFmtId="185" fontId="7" fillId="0" borderId="7" xfId="0" applyNumberFormat="1" applyFont="1" applyBorder="1" applyAlignment="1" applyProtection="1">
      <alignment horizontal="right" vertical="center" shrinkToFit="1"/>
      <protection locked="0"/>
    </xf>
    <xf numFmtId="185" fontId="6" fillId="0" borderId="7" xfId="0" applyNumberFormat="1" applyFont="1" applyBorder="1" applyAlignment="1" applyProtection="1">
      <alignment horizontal="right" vertical="center" shrinkToFit="1"/>
      <protection locked="0"/>
    </xf>
    <xf numFmtId="185" fontId="0" fillId="0" borderId="7" xfId="0" applyNumberFormat="1" applyBorder="1" applyAlignment="1" applyProtection="1">
      <alignment shrinkToFit="1"/>
      <protection locked="0"/>
    </xf>
    <xf numFmtId="185" fontId="6" fillId="0" borderId="9" xfId="0" applyNumberFormat="1" applyFont="1" applyBorder="1" applyAlignment="1" applyProtection="1">
      <alignment vertical="center" shrinkToFit="1"/>
      <protection locked="0"/>
    </xf>
    <xf numFmtId="185" fontId="7" fillId="0" borderId="10" xfId="0" applyNumberFormat="1" applyFont="1" applyBorder="1" applyAlignment="1" applyProtection="1">
      <alignment horizontal="center" vertical="center" shrinkToFit="1"/>
      <protection locked="0"/>
    </xf>
    <xf numFmtId="185" fontId="7" fillId="0" borderId="10" xfId="0" applyNumberFormat="1" applyFont="1" applyBorder="1" applyAlignment="1">
      <alignment vertical="center" shrinkToFit="1"/>
    </xf>
    <xf numFmtId="185" fontId="7" fillId="0" borderId="0" xfId="0" applyNumberFormat="1" applyFont="1" applyAlignment="1" applyProtection="1">
      <alignment vertical="center" shrinkToFit="1"/>
      <protection locked="0"/>
    </xf>
    <xf numFmtId="185" fontId="0" fillId="0" borderId="0" xfId="0" applyNumberFormat="1" applyAlignment="1" applyProtection="1">
      <alignment vertical="center" shrinkToFit="1"/>
      <protection locked="0"/>
    </xf>
    <xf numFmtId="185" fontId="6" fillId="0" borderId="6" xfId="0" quotePrefix="1" applyNumberFormat="1" applyFont="1" applyBorder="1" applyAlignment="1" applyProtection="1">
      <alignment vertical="center" shrinkToFit="1"/>
      <protection locked="0"/>
    </xf>
    <xf numFmtId="185" fontId="6" fillId="0" borderId="12" xfId="2" applyNumberFormat="1" applyFont="1" applyFill="1" applyBorder="1" applyAlignment="1" applyProtection="1">
      <alignment vertical="center" shrinkToFit="1"/>
    </xf>
    <xf numFmtId="183" fontId="6" fillId="42" borderId="10" xfId="2" applyNumberFormat="1" applyFont="1" applyFill="1" applyBorder="1" applyAlignment="1" applyProtection="1">
      <alignment vertical="center"/>
    </xf>
    <xf numFmtId="38" fontId="6" fillId="42" borderId="45" xfId="2" applyFont="1" applyFill="1" applyBorder="1" applyAlignment="1" applyProtection="1">
      <alignment vertical="center"/>
    </xf>
    <xf numFmtId="183" fontId="6" fillId="42" borderId="41" xfId="2" applyNumberFormat="1" applyFont="1" applyFill="1" applyBorder="1" applyAlignment="1" applyProtection="1">
      <alignment vertical="center"/>
    </xf>
    <xf numFmtId="0" fontId="6" fillId="0" borderId="38" xfId="0" applyFont="1" applyBorder="1" applyAlignment="1">
      <alignment vertical="center" wrapText="1"/>
    </xf>
    <xf numFmtId="0" fontId="13" fillId="42" borderId="151" xfId="3" applyFont="1" applyFill="1" applyBorder="1" applyAlignment="1" applyProtection="1">
      <alignment vertical="center" wrapText="1"/>
      <protection locked="0"/>
    </xf>
    <xf numFmtId="0" fontId="13" fillId="42" borderId="53" xfId="3" applyFont="1" applyFill="1" applyBorder="1" applyAlignment="1" applyProtection="1">
      <alignment vertical="center" wrapText="1"/>
      <protection locked="0"/>
    </xf>
    <xf numFmtId="38" fontId="6" fillId="42" borderId="51" xfId="2" applyFont="1" applyFill="1" applyBorder="1" applyAlignment="1" applyProtection="1">
      <alignment vertical="center"/>
    </xf>
    <xf numFmtId="183" fontId="6" fillId="42" borderId="18" xfId="2" applyNumberFormat="1" applyFont="1" applyFill="1" applyBorder="1" applyAlignment="1" applyProtection="1">
      <alignment vertical="center"/>
    </xf>
    <xf numFmtId="183" fontId="6" fillId="42" borderId="43" xfId="2" applyNumberFormat="1" applyFont="1" applyFill="1" applyBorder="1" applyAlignment="1" applyProtection="1">
      <alignment vertical="center"/>
    </xf>
    <xf numFmtId="183" fontId="6" fillId="42" borderId="36" xfId="2" applyNumberFormat="1" applyFont="1" applyFill="1" applyBorder="1" applyAlignment="1" applyProtection="1">
      <alignment vertical="center"/>
    </xf>
    <xf numFmtId="183" fontId="6" fillId="42" borderId="49" xfId="2" applyNumberFormat="1" applyFont="1" applyFill="1" applyBorder="1" applyAlignment="1" applyProtection="1">
      <alignment vertical="center"/>
    </xf>
    <xf numFmtId="38" fontId="6" fillId="0" borderId="45" xfId="2" applyFont="1" applyFill="1" applyBorder="1" applyAlignment="1" applyProtection="1">
      <alignment vertical="center"/>
    </xf>
    <xf numFmtId="38" fontId="6" fillId="42" borderId="41" xfId="2" applyFont="1" applyFill="1" applyBorder="1" applyAlignment="1" applyProtection="1">
      <alignment vertical="center"/>
    </xf>
    <xf numFmtId="38" fontId="13" fillId="0" borderId="51" xfId="2" applyFont="1" applyFill="1" applyBorder="1" applyAlignment="1" applyProtection="1">
      <alignment vertical="center" wrapText="1"/>
      <protection locked="0"/>
    </xf>
    <xf numFmtId="38" fontId="6" fillId="42" borderId="18" xfId="2" applyFont="1" applyFill="1" applyBorder="1" applyAlignment="1" applyProtection="1">
      <alignment vertical="center"/>
    </xf>
    <xf numFmtId="38" fontId="6" fillId="42" borderId="43" xfId="2" applyFont="1" applyFill="1" applyBorder="1" applyAlignment="1" applyProtection="1">
      <alignment vertical="center"/>
    </xf>
    <xf numFmtId="38" fontId="6" fillId="0" borderId="44" xfId="2" applyFont="1" applyFill="1" applyBorder="1" applyAlignment="1" applyProtection="1">
      <alignment vertical="center"/>
    </xf>
    <xf numFmtId="38" fontId="6" fillId="42" borderId="36" xfId="2" applyFont="1" applyFill="1" applyBorder="1" applyAlignment="1" applyProtection="1">
      <alignment vertical="center"/>
    </xf>
    <xf numFmtId="38" fontId="6" fillId="42" borderId="49" xfId="2" applyFont="1" applyFill="1" applyBorder="1" applyAlignment="1" applyProtection="1">
      <alignment vertical="center"/>
    </xf>
    <xf numFmtId="38" fontId="6" fillId="43" borderId="44" xfId="2" applyFont="1" applyFill="1" applyBorder="1" applyAlignment="1" applyProtection="1">
      <alignment vertical="center"/>
    </xf>
    <xf numFmtId="0" fontId="62" fillId="43" borderId="19" xfId="3" applyFont="1" applyFill="1" applyBorder="1" applyAlignment="1" applyProtection="1">
      <alignment vertical="center" shrinkToFit="1"/>
      <protection locked="0"/>
    </xf>
    <xf numFmtId="38" fontId="13" fillId="43" borderId="10" xfId="2" applyFont="1" applyFill="1" applyBorder="1" applyAlignment="1" applyProtection="1">
      <alignment vertical="center" shrinkToFit="1"/>
    </xf>
    <xf numFmtId="38" fontId="13" fillId="43" borderId="48" xfId="2" applyFont="1" applyFill="1" applyBorder="1" applyAlignment="1" applyProtection="1">
      <alignment vertical="center" shrinkToFit="1"/>
    </xf>
    <xf numFmtId="38" fontId="13" fillId="43" borderId="18" xfId="2" applyFont="1" applyFill="1" applyBorder="1" applyAlignment="1" applyProtection="1">
      <alignment vertical="center" shrinkToFit="1"/>
    </xf>
    <xf numFmtId="38" fontId="13" fillId="43" borderId="4" xfId="2" applyFont="1" applyFill="1" applyBorder="1" applyAlignment="1" applyProtection="1">
      <alignment vertical="center" shrinkToFit="1"/>
    </xf>
    <xf numFmtId="0" fontId="62" fillId="43" borderId="20" xfId="3" applyFont="1" applyFill="1" applyBorder="1" applyAlignment="1" applyProtection="1">
      <alignment vertical="center" shrinkToFit="1"/>
      <protection locked="0"/>
    </xf>
    <xf numFmtId="38" fontId="13" fillId="43" borderId="41" xfId="0" applyNumberFormat="1" applyFont="1" applyFill="1" applyBorder="1" applyAlignment="1">
      <alignment vertical="center" shrinkToFit="1"/>
    </xf>
    <xf numFmtId="38" fontId="13" fillId="43" borderId="41" xfId="2" applyFont="1" applyFill="1" applyBorder="1" applyAlignment="1" applyProtection="1">
      <alignment vertical="center" shrinkToFit="1"/>
    </xf>
    <xf numFmtId="38" fontId="13" fillId="43" borderId="50" xfId="2" applyFont="1" applyFill="1" applyBorder="1" applyAlignment="1" applyProtection="1">
      <alignment vertical="center" shrinkToFit="1"/>
    </xf>
    <xf numFmtId="38" fontId="13" fillId="43" borderId="43" xfId="2" applyFont="1" applyFill="1" applyBorder="1" applyAlignment="1" applyProtection="1">
      <alignment vertical="center" shrinkToFit="1"/>
    </xf>
    <xf numFmtId="38" fontId="13" fillId="43" borderId="42" xfId="2" applyFont="1" applyFill="1" applyBorder="1" applyAlignment="1" applyProtection="1">
      <alignment vertical="center" shrinkToFit="1"/>
    </xf>
    <xf numFmtId="0" fontId="13" fillId="43" borderId="53" xfId="3" applyFont="1" applyFill="1" applyBorder="1" applyAlignment="1" applyProtection="1">
      <alignment vertical="center" wrapText="1"/>
      <protection locked="0"/>
    </xf>
    <xf numFmtId="38" fontId="13" fillId="43" borderId="49" xfId="2" applyFont="1" applyFill="1" applyBorder="1" applyAlignment="1" applyProtection="1">
      <alignment vertical="center" shrinkToFit="1"/>
    </xf>
    <xf numFmtId="0" fontId="13" fillId="43" borderId="95" xfId="3" applyFont="1" applyFill="1" applyBorder="1" applyAlignment="1" applyProtection="1">
      <alignment horizontal="left" vertical="center" wrapText="1"/>
      <protection locked="0"/>
    </xf>
    <xf numFmtId="38" fontId="13" fillId="43" borderId="67" xfId="2" applyFont="1" applyFill="1" applyBorder="1" applyAlignment="1" applyProtection="1">
      <alignment vertical="center" shrinkToFit="1"/>
    </xf>
    <xf numFmtId="38" fontId="13" fillId="43" borderId="68" xfId="2" applyFont="1" applyFill="1" applyBorder="1" applyAlignment="1" applyProtection="1">
      <alignment vertical="center" shrinkToFit="1"/>
    </xf>
    <xf numFmtId="38" fontId="13" fillId="43" borderId="96" xfId="2" applyFont="1" applyFill="1" applyBorder="1" applyAlignment="1" applyProtection="1">
      <alignment vertical="center" shrinkToFit="1"/>
    </xf>
    <xf numFmtId="38" fontId="13" fillId="43" borderId="69" xfId="2" applyFont="1" applyFill="1" applyBorder="1" applyAlignment="1" applyProtection="1">
      <alignment vertical="center" shrinkToFit="1"/>
    </xf>
    <xf numFmtId="0" fontId="13" fillId="43" borderId="117" xfId="3" applyFont="1" applyFill="1" applyBorder="1" applyAlignment="1" applyProtection="1">
      <alignment horizontal="right" vertical="center" shrinkToFit="1"/>
      <protection locked="0"/>
    </xf>
    <xf numFmtId="10" fontId="13" fillId="43" borderId="83" xfId="57" applyNumberFormat="1" applyFont="1" applyFill="1" applyBorder="1" applyAlignment="1" applyProtection="1">
      <alignment vertical="center" shrinkToFit="1"/>
      <protection locked="0"/>
    </xf>
    <xf numFmtId="9" fontId="13" fillId="43" borderId="118" xfId="2" applyNumberFormat="1" applyFont="1" applyFill="1" applyBorder="1" applyAlignment="1" applyProtection="1">
      <alignment horizontal="center" vertical="center" shrinkToFit="1"/>
      <protection locked="0"/>
    </xf>
    <xf numFmtId="38" fontId="13" fillId="43" borderId="83" xfId="2" applyFont="1" applyFill="1" applyBorder="1" applyAlignment="1" applyProtection="1">
      <alignment horizontal="center" vertical="center" shrinkToFit="1"/>
      <protection locked="0"/>
    </xf>
    <xf numFmtId="38" fontId="13" fillId="43" borderId="78" xfId="2" applyFont="1" applyFill="1" applyBorder="1" applyAlignment="1" applyProtection="1">
      <alignment vertical="center" shrinkToFit="1"/>
    </xf>
    <xf numFmtId="10" fontId="13" fillId="33" borderId="12" xfId="57" applyNumberFormat="1" applyFont="1" applyFill="1" applyBorder="1" applyAlignment="1" applyProtection="1">
      <alignment vertical="center" shrinkToFit="1"/>
      <protection locked="0"/>
    </xf>
    <xf numFmtId="10" fontId="13" fillId="33" borderId="7" xfId="57" applyNumberFormat="1" applyFont="1" applyFill="1" applyBorder="1" applyAlignment="1" applyProtection="1">
      <alignment vertical="center" shrinkToFit="1"/>
      <protection locked="0"/>
    </xf>
    <xf numFmtId="10" fontId="13" fillId="33" borderId="6" xfId="57" applyNumberFormat="1" applyFont="1" applyFill="1" applyBorder="1" applyAlignment="1" applyProtection="1">
      <alignment vertical="center" shrinkToFit="1"/>
      <protection locked="0"/>
    </xf>
    <xf numFmtId="9" fontId="13" fillId="33" borderId="149" xfId="2" applyNumberFormat="1" applyFont="1" applyFill="1" applyBorder="1" applyAlignment="1" applyProtection="1">
      <alignment horizontal="center" vertical="center" shrinkToFit="1"/>
      <protection locked="0"/>
    </xf>
    <xf numFmtId="38" fontId="13" fillId="33" borderId="7" xfId="2" applyFont="1" applyFill="1" applyBorder="1" applyAlignment="1" applyProtection="1">
      <alignment horizontal="center" vertical="center" shrinkToFit="1"/>
      <protection locked="0"/>
    </xf>
    <xf numFmtId="0" fontId="6" fillId="33" borderId="152" xfId="0" applyFont="1" applyFill="1" applyBorder="1" applyAlignment="1">
      <alignment horizontal="right" vertical="center"/>
    </xf>
    <xf numFmtId="10" fontId="6" fillId="33" borderId="12" xfId="57" applyNumberFormat="1" applyFont="1" applyFill="1" applyBorder="1" applyAlignment="1" applyProtection="1">
      <alignment horizontal="center" vertical="center" shrinkToFit="1"/>
      <protection locked="0"/>
    </xf>
    <xf numFmtId="10" fontId="6" fillId="33" borderId="153" xfId="57" applyNumberFormat="1" applyFont="1" applyFill="1" applyBorder="1" applyAlignment="1" applyProtection="1">
      <alignment horizontal="center" vertical="center" shrinkToFit="1"/>
      <protection locked="0"/>
    </xf>
    <xf numFmtId="10" fontId="6" fillId="33" borderId="155" xfId="57" applyNumberFormat="1" applyFont="1" applyFill="1" applyBorder="1" applyAlignment="1" applyProtection="1">
      <alignment horizontal="center" vertical="center" shrinkToFit="1"/>
      <protection locked="0"/>
    </xf>
    <xf numFmtId="10" fontId="6" fillId="33" borderId="154" xfId="57" applyNumberFormat="1" applyFont="1" applyFill="1" applyBorder="1" applyAlignment="1" applyProtection="1">
      <alignment horizontal="center" vertical="center" shrinkToFit="1"/>
      <protection locked="0"/>
    </xf>
    <xf numFmtId="0" fontId="13" fillId="0" borderId="19" xfId="3" applyFont="1" applyBorder="1" applyAlignment="1" applyProtection="1">
      <alignment vertical="center" shrinkToFit="1"/>
      <protection locked="0"/>
    </xf>
    <xf numFmtId="38" fontId="13" fillId="0" borderId="48" xfId="2" applyFont="1" applyFill="1" applyBorder="1" applyAlignment="1" applyProtection="1">
      <alignment vertical="center" shrinkToFit="1"/>
    </xf>
    <xf numFmtId="38" fontId="13" fillId="0" borderId="10" xfId="2" applyFont="1" applyFill="1" applyBorder="1" applyAlignment="1" applyProtection="1">
      <alignment vertical="center" shrinkToFit="1"/>
    </xf>
    <xf numFmtId="38" fontId="13" fillId="0" borderId="4" xfId="2" applyFont="1" applyFill="1" applyBorder="1" applyAlignment="1" applyProtection="1">
      <alignment vertical="center" shrinkToFit="1"/>
    </xf>
    <xf numFmtId="0" fontId="13" fillId="43" borderId="117" xfId="3" applyFont="1" applyFill="1" applyBorder="1" applyAlignment="1" applyProtection="1">
      <alignment horizontal="right" vertical="center" wrapText="1"/>
      <protection locked="0"/>
    </xf>
    <xf numFmtId="9" fontId="13" fillId="43" borderId="118" xfId="2" applyNumberFormat="1" applyFont="1" applyFill="1" applyBorder="1" applyAlignment="1" applyProtection="1">
      <alignment horizontal="center" vertical="center" shrinkToFit="1"/>
    </xf>
    <xf numFmtId="9" fontId="13" fillId="43" borderId="83" xfId="2" applyNumberFormat="1" applyFont="1" applyFill="1" applyBorder="1" applyAlignment="1" applyProtection="1">
      <alignment horizontal="center" vertical="center" shrinkToFit="1"/>
    </xf>
    <xf numFmtId="0" fontId="75" fillId="0" borderId="0" xfId="0" applyFont="1" applyAlignment="1" applyProtection="1">
      <alignment horizontal="right" vertical="center"/>
      <protection locked="0"/>
    </xf>
    <xf numFmtId="0" fontId="71" fillId="0" borderId="0" xfId="0" applyFont="1" applyAlignment="1">
      <alignment vertical="center"/>
    </xf>
    <xf numFmtId="0" fontId="71" fillId="40" borderId="0" xfId="0" applyFont="1" applyFill="1" applyAlignment="1">
      <alignment vertical="center"/>
    </xf>
    <xf numFmtId="0" fontId="71" fillId="40" borderId="0" xfId="0" applyFont="1" applyFill="1" applyAlignment="1">
      <alignment horizontal="right" vertical="center"/>
    </xf>
    <xf numFmtId="38" fontId="13" fillId="0" borderId="10" xfId="2" applyFont="1" applyFill="1" applyBorder="1" applyAlignment="1" applyProtection="1">
      <alignment horizontal="right" vertical="center"/>
    </xf>
    <xf numFmtId="183" fontId="6" fillId="42" borderId="94" xfId="2" applyNumberFormat="1" applyFont="1" applyFill="1" applyBorder="1" applyAlignment="1" applyProtection="1">
      <alignment vertical="center"/>
    </xf>
    <xf numFmtId="179" fontId="79" fillId="0" borderId="33" xfId="0" applyNumberFormat="1" applyFont="1" applyBorder="1" applyAlignment="1">
      <alignment horizontal="right" vertical="center"/>
    </xf>
    <xf numFmtId="179" fontId="53" fillId="0" borderId="33" xfId="0" applyNumberFormat="1" applyFont="1" applyBorder="1" applyAlignment="1">
      <alignment horizontal="right" vertical="center"/>
    </xf>
    <xf numFmtId="185" fontId="7" fillId="0" borderId="10" xfId="2" applyNumberFormat="1" applyFont="1" applyBorder="1" applyAlignment="1" applyProtection="1">
      <alignment vertical="center" shrinkToFit="1"/>
    </xf>
    <xf numFmtId="3" fontId="7" fillId="0" borderId="2" xfId="0" applyNumberFormat="1" applyFont="1" applyBorder="1" applyAlignment="1">
      <alignment horizontal="right" vertical="center" shrinkToFit="1"/>
    </xf>
    <xf numFmtId="177" fontId="7" fillId="0" borderId="2" xfId="0" applyNumberFormat="1" applyFont="1" applyBorder="1" applyAlignment="1">
      <alignment horizontal="right" vertical="center" shrinkToFit="1"/>
    </xf>
    <xf numFmtId="185" fontId="7" fillId="0" borderId="2" xfId="0" applyNumberFormat="1" applyFont="1" applyBorder="1" applyAlignment="1">
      <alignment horizontal="right" vertical="center" shrinkToFit="1"/>
    </xf>
    <xf numFmtId="185" fontId="7" fillId="0" borderId="1" xfId="0" applyNumberFormat="1" applyFont="1" applyBorder="1" applyAlignment="1">
      <alignment horizontal="right" vertical="center" shrinkToFit="1"/>
    </xf>
    <xf numFmtId="185" fontId="7" fillId="0" borderId="5" xfId="0" applyNumberFormat="1" applyFont="1" applyBorder="1" applyAlignment="1">
      <alignment horizontal="right" vertical="center" shrinkToFit="1"/>
    </xf>
    <xf numFmtId="185" fontId="6" fillId="0" borderId="6" xfId="0" quotePrefix="1" applyNumberFormat="1" applyFont="1" applyBorder="1" applyAlignment="1">
      <alignment vertical="center" shrinkToFit="1"/>
    </xf>
    <xf numFmtId="185" fontId="7" fillId="0" borderId="12" xfId="0" applyNumberFormat="1" applyFont="1" applyBorder="1" applyAlignment="1">
      <alignment vertical="center" shrinkToFit="1"/>
    </xf>
    <xf numFmtId="3" fontId="6" fillId="0" borderId="14" xfId="0" applyNumberFormat="1" applyFont="1" applyBorder="1" applyAlignment="1">
      <alignment vertical="center" shrinkToFit="1"/>
    </xf>
    <xf numFmtId="177" fontId="6" fillId="0" borderId="14" xfId="0" applyNumberFormat="1" applyFont="1" applyBorder="1" applyAlignment="1">
      <alignment vertical="center" shrinkToFit="1"/>
    </xf>
    <xf numFmtId="185" fontId="6" fillId="0" borderId="6" xfId="0" applyNumberFormat="1" applyFont="1" applyBorder="1" applyAlignment="1">
      <alignment vertical="center" shrinkToFit="1"/>
    </xf>
    <xf numFmtId="185" fontId="6" fillId="0" borderId="12" xfId="0" applyNumberFormat="1" applyFont="1" applyBorder="1" applyAlignment="1">
      <alignment vertical="center"/>
    </xf>
    <xf numFmtId="3" fontId="6" fillId="0" borderId="7" xfId="0" applyNumberFormat="1" applyFont="1" applyBorder="1" applyAlignment="1">
      <alignment vertical="center" shrinkToFit="1"/>
    </xf>
    <xf numFmtId="185" fontId="6" fillId="0" borderId="6" xfId="2" applyNumberFormat="1" applyFont="1" applyBorder="1" applyAlignment="1" applyProtection="1">
      <alignment vertical="center" shrinkToFit="1"/>
    </xf>
    <xf numFmtId="185" fontId="7" fillId="0" borderId="1" xfId="0" applyNumberFormat="1" applyFont="1" applyBorder="1" applyAlignment="1">
      <alignment vertical="center" shrinkToFit="1"/>
    </xf>
    <xf numFmtId="185" fontId="7" fillId="0" borderId="5" xfId="0" applyNumberFormat="1" applyFont="1" applyBorder="1" applyAlignment="1">
      <alignment vertical="center" shrinkToFit="1"/>
    </xf>
    <xf numFmtId="185" fontId="7" fillId="0" borderId="8" xfId="0" applyNumberFormat="1" applyFont="1" applyBorder="1" applyAlignment="1">
      <alignment vertical="center" shrinkToFit="1"/>
    </xf>
    <xf numFmtId="185" fontId="7" fillId="0" borderId="11" xfId="0" applyNumberFormat="1" applyFont="1" applyBorder="1" applyAlignment="1">
      <alignment vertical="center" shrinkToFit="1"/>
    </xf>
    <xf numFmtId="177" fontId="6" fillId="0" borderId="0" xfId="0" applyNumberFormat="1" applyFont="1" applyAlignment="1">
      <alignment vertical="center" shrinkToFit="1"/>
    </xf>
    <xf numFmtId="185" fontId="6" fillId="0" borderId="0" xfId="0" applyNumberFormat="1" applyFont="1" applyAlignment="1">
      <alignment vertical="center" shrinkToFit="1"/>
    </xf>
    <xf numFmtId="0" fontId="6" fillId="0" borderId="0" xfId="0" applyFont="1" applyAlignment="1">
      <alignment vertical="top" shrinkToFit="1"/>
    </xf>
    <xf numFmtId="177" fontId="6" fillId="0" borderId="0" xfId="0" applyNumberFormat="1" applyFont="1" applyAlignment="1">
      <alignment vertical="top" shrinkToFit="1"/>
    </xf>
    <xf numFmtId="185" fontId="6" fillId="0" borderId="0" xfId="0" applyNumberFormat="1" applyFont="1" applyAlignment="1">
      <alignment horizontal="right" vertical="center"/>
    </xf>
    <xf numFmtId="3" fontId="6" fillId="0" borderId="2" xfId="0" applyNumberFormat="1" applyFont="1" applyBorder="1" applyAlignment="1">
      <alignment horizontal="right" vertical="center"/>
    </xf>
    <xf numFmtId="185" fontId="6" fillId="0" borderId="2" xfId="0" applyNumberFormat="1" applyFont="1" applyBorder="1" applyAlignment="1">
      <alignment horizontal="right" vertical="center"/>
    </xf>
    <xf numFmtId="185" fontId="6" fillId="0" borderId="1" xfId="0" applyNumberFormat="1" applyFont="1" applyBorder="1" applyAlignment="1">
      <alignment horizontal="right" vertical="center"/>
    </xf>
    <xf numFmtId="185" fontId="6" fillId="0" borderId="5" xfId="0" applyNumberFormat="1" applyFont="1" applyBorder="1" applyAlignment="1">
      <alignment horizontal="right" vertical="center"/>
    </xf>
    <xf numFmtId="185" fontId="6" fillId="0" borderId="6" xfId="0" applyNumberFormat="1" applyFont="1" applyBorder="1" applyAlignment="1">
      <alignment vertical="center"/>
    </xf>
    <xf numFmtId="185" fontId="6" fillId="0" borderId="6" xfId="0" applyNumberFormat="1" applyFont="1" applyBorder="1" applyAlignment="1">
      <alignment horizontal="center" vertical="center" shrinkToFit="1"/>
    </xf>
    <xf numFmtId="185" fontId="6" fillId="0" borderId="6" xfId="0" applyNumberFormat="1" applyFont="1" applyBorder="1" applyAlignment="1">
      <alignment vertical="top" wrapText="1" shrinkToFit="1"/>
    </xf>
    <xf numFmtId="185" fontId="6" fillId="0" borderId="12" xfId="0" applyNumberFormat="1" applyFont="1" applyBorder="1" applyAlignment="1">
      <alignment vertical="top" wrapText="1" shrinkToFit="1"/>
    </xf>
    <xf numFmtId="0" fontId="6" fillId="0" borderId="6" xfId="0" applyFont="1" applyBorder="1" applyAlignment="1">
      <alignment vertical="center"/>
    </xf>
    <xf numFmtId="184" fontId="6" fillId="0" borderId="12" xfId="0" applyNumberFormat="1" applyFont="1" applyBorder="1" applyAlignment="1">
      <alignment vertical="center"/>
    </xf>
    <xf numFmtId="3" fontId="6" fillId="0" borderId="39" xfId="0" applyNumberFormat="1" applyFont="1" applyBorder="1" applyAlignment="1">
      <alignment vertical="center" shrinkToFit="1"/>
    </xf>
    <xf numFmtId="3" fontId="6" fillId="0" borderId="23" xfId="0" applyNumberFormat="1" applyFont="1" applyBorder="1" applyAlignment="1">
      <alignment vertical="center" shrinkToFit="1"/>
    </xf>
    <xf numFmtId="185" fontId="7" fillId="0" borderId="17" xfId="0" applyNumberFormat="1" applyFont="1" applyBorder="1" applyAlignment="1">
      <alignment vertical="center" shrinkToFit="1"/>
    </xf>
    <xf numFmtId="0" fontId="15" fillId="0" borderId="6" xfId="0" applyFont="1" applyBorder="1" applyAlignment="1">
      <alignment vertical="center"/>
    </xf>
    <xf numFmtId="184" fontId="15" fillId="0" borderId="12" xfId="0" applyNumberFormat="1" applyFont="1" applyBorder="1" applyAlignment="1">
      <alignment vertical="center"/>
    </xf>
    <xf numFmtId="3" fontId="7" fillId="0" borderId="66" xfId="0" applyNumberFormat="1" applyFont="1" applyBorder="1" applyAlignment="1">
      <alignment vertical="center" shrinkToFit="1"/>
    </xf>
    <xf numFmtId="177" fontId="7" fillId="0" borderId="12" xfId="0" applyNumberFormat="1" applyFont="1" applyBorder="1" applyAlignment="1">
      <alignment vertical="center" shrinkToFit="1"/>
    </xf>
    <xf numFmtId="185" fontId="7" fillId="0" borderId="63" xfId="0" applyNumberFormat="1" applyFont="1" applyBorder="1" applyAlignment="1">
      <alignment vertical="center" shrinkToFit="1"/>
    </xf>
    <xf numFmtId="0" fontId="6" fillId="0" borderId="8" xfId="0" applyFont="1" applyBorder="1" applyAlignment="1">
      <alignment vertical="center" shrinkToFit="1"/>
    </xf>
    <xf numFmtId="184" fontId="6" fillId="0" borderId="11" xfId="0" applyNumberFormat="1" applyFont="1" applyBorder="1" applyAlignment="1">
      <alignment vertical="center" shrinkToFit="1"/>
    </xf>
    <xf numFmtId="3" fontId="6" fillId="0" borderId="6" xfId="2" applyNumberFormat="1" applyFont="1" applyBorder="1" applyAlignment="1" applyProtection="1">
      <alignment vertical="center"/>
    </xf>
    <xf numFmtId="184" fontId="6" fillId="0" borderId="12" xfId="2" applyNumberFormat="1" applyFont="1" applyBorder="1" applyAlignment="1" applyProtection="1">
      <alignment vertical="center"/>
    </xf>
    <xf numFmtId="3" fontId="6" fillId="0" borderId="8" xfId="0" applyNumberFormat="1" applyFont="1" applyBorder="1" applyAlignment="1">
      <alignment vertical="center"/>
    </xf>
    <xf numFmtId="184" fontId="6" fillId="0" borderId="11" xfId="0" applyNumberFormat="1" applyFont="1" applyBorder="1" applyAlignment="1">
      <alignment vertical="center"/>
    </xf>
    <xf numFmtId="0" fontId="7" fillId="0" borderId="1" xfId="0" applyFont="1" applyBorder="1" applyAlignment="1">
      <alignment vertical="center" shrinkToFit="1"/>
    </xf>
    <xf numFmtId="185" fontId="7" fillId="0" borderId="2" xfId="2" applyNumberFormat="1" applyFont="1" applyBorder="1" applyAlignment="1" applyProtection="1">
      <alignment horizontal="right" vertical="center" shrinkToFit="1"/>
    </xf>
    <xf numFmtId="184" fontId="6" fillId="0" borderId="2" xfId="0" applyNumberFormat="1" applyFont="1" applyBorder="1" applyAlignment="1">
      <alignment vertical="center" shrinkToFit="1"/>
    </xf>
    <xf numFmtId="0" fontId="12" fillId="0" borderId="16" xfId="0" applyFont="1" applyBorder="1" applyAlignment="1">
      <alignment vertical="center" shrinkToFit="1"/>
    </xf>
    <xf numFmtId="185" fontId="7" fillId="0" borderId="7" xfId="2" applyNumberFormat="1" applyFont="1" applyBorder="1" applyAlignment="1" applyProtection="1">
      <alignment horizontal="right" vertical="center" shrinkToFit="1"/>
    </xf>
    <xf numFmtId="184" fontId="6" fillId="0" borderId="7" xfId="0" applyNumberFormat="1" applyFont="1" applyBorder="1" applyAlignment="1">
      <alignment vertical="center" shrinkToFit="1"/>
    </xf>
    <xf numFmtId="0" fontId="6" fillId="0" borderId="16" xfId="0" applyFont="1" applyBorder="1" applyAlignment="1">
      <alignment horizontal="left" vertical="center"/>
    </xf>
    <xf numFmtId="0" fontId="15" fillId="0" borderId="16" xfId="0" applyFont="1" applyBorder="1" applyAlignment="1">
      <alignment horizontal="left" vertical="center" wrapText="1"/>
    </xf>
    <xf numFmtId="0" fontId="6" fillId="0" borderId="7" xfId="0" applyFont="1" applyBorder="1" applyAlignment="1">
      <alignment horizontal="right" vertical="center" shrinkToFit="1"/>
    </xf>
    <xf numFmtId="185" fontId="6" fillId="0" borderId="7" xfId="2" applyNumberFormat="1" applyFont="1" applyBorder="1" applyAlignment="1" applyProtection="1">
      <alignment horizontal="right" vertical="center" shrinkToFit="1"/>
    </xf>
    <xf numFmtId="0" fontId="6" fillId="0" borderId="16" xfId="0" applyFont="1" applyBorder="1" applyAlignment="1">
      <alignment horizontal="left" vertical="center" wrapText="1"/>
    </xf>
    <xf numFmtId="0" fontId="0" fillId="0" borderId="6" xfId="0" applyBorder="1" applyAlignment="1">
      <alignment vertical="center" shrinkToFit="1"/>
    </xf>
    <xf numFmtId="0" fontId="12" fillId="0" borderId="7" xfId="0" applyFont="1" applyBorder="1" applyAlignment="1">
      <alignment horizontal="center" vertical="center" shrinkToFit="1"/>
    </xf>
    <xf numFmtId="0" fontId="0" fillId="0" borderId="7" xfId="0" applyBorder="1" applyAlignment="1">
      <alignment shrinkToFit="1"/>
    </xf>
    <xf numFmtId="185" fontId="0" fillId="0" borderId="7" xfId="2" applyNumberFormat="1" applyFont="1" applyBorder="1" applyAlignment="1" applyProtection="1">
      <alignment shrinkToFit="1"/>
    </xf>
    <xf numFmtId="0" fontId="6" fillId="0" borderId="9" xfId="0" applyFont="1" applyBorder="1" applyAlignment="1">
      <alignment vertical="center" shrinkToFit="1"/>
    </xf>
    <xf numFmtId="185" fontId="6" fillId="0" borderId="9" xfId="2" applyNumberFormat="1" applyFont="1" applyBorder="1" applyAlignment="1" applyProtection="1">
      <alignment vertical="center" shrinkToFit="1"/>
    </xf>
    <xf numFmtId="184" fontId="6" fillId="0" borderId="9" xfId="0" applyNumberFormat="1" applyFont="1" applyBorder="1" applyAlignment="1">
      <alignment vertical="center" shrinkToFit="1"/>
    </xf>
    <xf numFmtId="0" fontId="12" fillId="0" borderId="8" xfId="0" applyFont="1" applyBorder="1" applyAlignment="1">
      <alignment horizontal="center" vertical="center" shrinkToFit="1"/>
    </xf>
    <xf numFmtId="185" fontId="7" fillId="0" borderId="9" xfId="2" applyNumberFormat="1" applyFont="1" applyBorder="1" applyAlignment="1" applyProtection="1">
      <alignment vertical="center" shrinkToFit="1"/>
    </xf>
    <xf numFmtId="185" fontId="6" fillId="0" borderId="0" xfId="2" applyNumberFormat="1" applyFont="1" applyAlignment="1" applyProtection="1">
      <alignment vertical="center" shrinkToFit="1"/>
    </xf>
    <xf numFmtId="184" fontId="6" fillId="0" borderId="0" xfId="0" applyNumberFormat="1" applyFont="1" applyAlignment="1">
      <alignment vertical="center" shrinkToFit="1"/>
    </xf>
    <xf numFmtId="184" fontId="6" fillId="0" borderId="0" xfId="0" applyNumberFormat="1" applyFont="1" applyAlignment="1">
      <alignment horizontal="center" vertical="center" shrinkToFit="1"/>
    </xf>
    <xf numFmtId="185" fontId="7" fillId="0" borderId="10" xfId="2" applyNumberFormat="1" applyFont="1" applyBorder="1" applyAlignment="1" applyProtection="1">
      <alignment horizontal="center" vertical="center" shrinkToFit="1"/>
    </xf>
    <xf numFmtId="0" fontId="7" fillId="0" borderId="10" xfId="0" applyFont="1" applyBorder="1" applyAlignment="1">
      <alignment horizontal="center" vertical="center" shrinkToFit="1"/>
    </xf>
    <xf numFmtId="0" fontId="67" fillId="0" borderId="0" xfId="0" applyFont="1" applyAlignment="1" applyProtection="1">
      <alignment horizontal="left" vertical="center" indent="3"/>
      <protection locked="0"/>
    </xf>
    <xf numFmtId="0" fontId="21" fillId="0" borderId="0" xfId="0" applyFont="1" applyAlignment="1" applyProtection="1">
      <alignment horizontal="left" vertical="center"/>
      <protection locked="0"/>
    </xf>
    <xf numFmtId="0" fontId="6" fillId="39" borderId="0" xfId="0" applyFont="1" applyFill="1" applyAlignment="1" applyProtection="1">
      <alignment horizontal="left" vertical="top" wrapText="1" indent="2"/>
      <protection locked="0"/>
    </xf>
    <xf numFmtId="179" fontId="21" fillId="39" borderId="0" xfId="0" applyNumberFormat="1" applyFont="1" applyFill="1" applyAlignment="1" applyProtection="1">
      <alignment horizontal="left" vertical="center"/>
      <protection locked="0"/>
    </xf>
    <xf numFmtId="180" fontId="21" fillId="39" borderId="0" xfId="0" applyNumberFormat="1" applyFont="1" applyFill="1" applyAlignment="1" applyProtection="1">
      <alignment horizontal="left" vertical="center"/>
      <protection locked="0"/>
    </xf>
    <xf numFmtId="0" fontId="61" fillId="39" borderId="0" xfId="0" applyFont="1" applyFill="1" applyAlignment="1">
      <alignment horizontal="center" vertical="center" shrinkToFit="1"/>
    </xf>
    <xf numFmtId="0" fontId="21" fillId="39" borderId="0" xfId="0" applyFont="1" applyFill="1" applyAlignment="1" applyProtection="1">
      <alignment horizontal="right" vertical="center"/>
      <protection locked="0"/>
    </xf>
    <xf numFmtId="0" fontId="61" fillId="39" borderId="0" xfId="0" applyFont="1" applyFill="1" applyAlignment="1" applyProtection="1">
      <alignment horizontal="center" vertical="center"/>
      <protection locked="0"/>
    </xf>
    <xf numFmtId="179" fontId="21" fillId="39" borderId="0" xfId="0" applyNumberFormat="1" applyFont="1" applyFill="1" applyAlignment="1" applyProtection="1">
      <alignment horizontal="right" vertical="center"/>
      <protection locked="0"/>
    </xf>
    <xf numFmtId="0" fontId="66" fillId="39" borderId="0" xfId="0" applyFont="1" applyFill="1" applyAlignment="1" applyProtection="1">
      <alignment horizontal="left" vertical="center"/>
      <protection locked="0"/>
    </xf>
    <xf numFmtId="0" fontId="10" fillId="0" borderId="0" xfId="0" applyFont="1" applyAlignment="1" applyProtection="1">
      <alignment horizontal="left" vertical="center"/>
      <protection locked="0"/>
    </xf>
    <xf numFmtId="0" fontId="6" fillId="0" borderId="0" xfId="0" applyFont="1" applyAlignment="1" applyProtection="1">
      <alignment horizontal="left" vertical="center" wrapText="1" indent="2"/>
      <protection locked="0"/>
    </xf>
    <xf numFmtId="0" fontId="6" fillId="0" borderId="0" xfId="0" applyFont="1" applyAlignment="1">
      <alignment horizontal="center" vertical="center" shrinkToFit="1"/>
    </xf>
    <xf numFmtId="0" fontId="10" fillId="0" borderId="0" xfId="0" applyFont="1" applyAlignment="1" applyProtection="1">
      <alignment horizontal="left" vertical="center" wrapText="1"/>
      <protection locked="0"/>
    </xf>
    <xf numFmtId="0" fontId="6" fillId="0" borderId="0" xfId="0" applyFont="1" applyAlignment="1" applyProtection="1">
      <alignment horizontal="left" vertical="top" wrapText="1" indent="2"/>
      <protection locked="0"/>
    </xf>
    <xf numFmtId="0" fontId="6" fillId="0" borderId="0" xfId="0" applyFont="1" applyAlignment="1" applyProtection="1">
      <alignment horizontal="center" vertical="center"/>
      <protection locked="0"/>
    </xf>
    <xf numFmtId="179"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indent="2"/>
      <protection locked="0"/>
    </xf>
    <xf numFmtId="186" fontId="6" fillId="0" borderId="0" xfId="0" applyNumberFormat="1" applyFont="1" applyAlignment="1" applyProtection="1">
      <alignment horizontal="left" vertical="center"/>
      <protection locked="0"/>
    </xf>
    <xf numFmtId="0" fontId="66" fillId="39" borderId="0" xfId="0" applyFont="1" applyFill="1" applyAlignment="1" applyProtection="1">
      <alignment horizontal="left" vertical="center" wrapText="1"/>
      <protection locked="0"/>
    </xf>
    <xf numFmtId="0" fontId="6" fillId="39" borderId="0" xfId="0" applyFont="1" applyFill="1" applyAlignment="1" applyProtection="1">
      <alignment horizontal="left" vertical="center" wrapText="1" indent="2"/>
      <protection locked="0"/>
    </xf>
    <xf numFmtId="0" fontId="21" fillId="39" borderId="0" xfId="0" applyFont="1" applyFill="1" applyAlignment="1" applyProtection="1">
      <alignment horizontal="left" vertical="center" indent="2"/>
      <protection locked="0"/>
    </xf>
    <xf numFmtId="0" fontId="6" fillId="40" borderId="0" xfId="0" applyFont="1" applyFill="1" applyAlignment="1" applyProtection="1">
      <alignment horizontal="right" vertical="center" shrinkToFit="1"/>
      <protection locked="0"/>
    </xf>
    <xf numFmtId="178" fontId="6" fillId="0" borderId="0" xfId="0" applyNumberFormat="1" applyFont="1" applyAlignment="1" applyProtection="1">
      <alignment horizontal="right" vertical="center"/>
      <protection locked="0"/>
    </xf>
    <xf numFmtId="0" fontId="7" fillId="0" borderId="2" xfId="0" applyFont="1" applyBorder="1" applyAlignment="1" applyProtection="1">
      <alignment horizontal="center" shrinkToFit="1"/>
      <protection locked="0"/>
    </xf>
    <xf numFmtId="0" fontId="7" fillId="0" borderId="9" xfId="0" applyFont="1" applyBorder="1" applyAlignment="1" applyProtection="1">
      <alignment horizontal="center" shrinkToFit="1"/>
      <protection locked="0"/>
    </xf>
    <xf numFmtId="0" fontId="6" fillId="0" borderId="1"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61" xfId="0" applyFont="1" applyBorder="1" applyAlignment="1" applyProtection="1">
      <alignment horizontal="center"/>
      <protection locked="0"/>
    </xf>
    <xf numFmtId="0" fontId="6" fillId="0" borderId="62" xfId="0" applyFont="1" applyBorder="1" applyAlignment="1" applyProtection="1">
      <alignment horizontal="center"/>
      <protection locked="0"/>
    </xf>
    <xf numFmtId="0" fontId="7" fillId="0" borderId="2"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9" xfId="0" applyNumberFormat="1" applyFont="1" applyBorder="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7" fillId="0" borderId="2" xfId="0" applyFont="1" applyBorder="1" applyAlignment="1" applyProtection="1">
      <alignment horizontal="center"/>
      <protection locked="0"/>
    </xf>
    <xf numFmtId="0" fontId="7" fillId="0" borderId="9" xfId="0" applyFont="1" applyBorder="1" applyAlignment="1" applyProtection="1">
      <alignment horizontal="center"/>
      <protection locked="0"/>
    </xf>
    <xf numFmtId="0" fontId="7" fillId="0" borderId="2" xfId="0" applyFont="1" applyBorder="1" applyAlignment="1">
      <alignment horizontal="center" vertical="center"/>
    </xf>
    <xf numFmtId="0" fontId="7" fillId="0" borderId="9" xfId="0" applyFont="1" applyBorder="1" applyAlignment="1">
      <alignment horizontal="center" vertical="center"/>
    </xf>
    <xf numFmtId="185" fontId="7" fillId="0" borderId="2" xfId="0" applyNumberFormat="1" applyFont="1" applyBorder="1" applyAlignment="1">
      <alignment horizontal="center" vertical="center" shrinkToFit="1"/>
    </xf>
    <xf numFmtId="185" fontId="7" fillId="0" borderId="9" xfId="0" applyNumberFormat="1" applyFont="1" applyBorder="1" applyAlignment="1">
      <alignment horizontal="center" vertical="center" shrinkToFit="1"/>
    </xf>
    <xf numFmtId="0" fontId="6" fillId="0" borderId="0" xfId="0" applyFont="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6" fillId="0" borderId="0" xfId="0" applyFont="1" applyAlignment="1" applyProtection="1">
      <alignment horizontal="right" vertical="center" shrinkToFit="1"/>
      <protection locked="0"/>
    </xf>
    <xf numFmtId="0" fontId="6" fillId="0" borderId="0" xfId="0" applyFont="1" applyAlignment="1" applyProtection="1">
      <alignment horizontal="left" vertical="center" wrapText="1"/>
      <protection locked="0"/>
    </xf>
    <xf numFmtId="185" fontId="6" fillId="0" borderId="1" xfId="0" applyNumberFormat="1" applyFont="1" applyBorder="1" applyAlignment="1">
      <alignment horizontal="center" vertical="center"/>
    </xf>
    <xf numFmtId="185" fontId="6" fillId="0" borderId="5" xfId="0" applyNumberFormat="1" applyFont="1" applyBorder="1" applyAlignment="1">
      <alignment horizontal="center" vertical="center"/>
    </xf>
    <xf numFmtId="185" fontId="6" fillId="0" borderId="61" xfId="0" applyNumberFormat="1" applyFont="1" applyBorder="1" applyAlignment="1">
      <alignment horizontal="center" vertical="center"/>
    </xf>
    <xf numFmtId="185" fontId="6" fillId="0" borderId="62" xfId="0" applyNumberFormat="1" applyFont="1" applyBorder="1" applyAlignment="1">
      <alignment horizontal="center" vertical="center"/>
    </xf>
    <xf numFmtId="178" fontId="6" fillId="40" borderId="0" xfId="0" applyNumberFormat="1" applyFont="1" applyFill="1" applyAlignment="1" applyProtection="1">
      <alignment horizontal="right" vertical="center"/>
      <protection locked="0"/>
    </xf>
    <xf numFmtId="0" fontId="44" fillId="0" borderId="0" xfId="0" applyFont="1" applyAlignment="1" applyProtection="1">
      <alignment horizontal="left" vertical="center" shrinkToFit="1"/>
      <protection locked="0"/>
    </xf>
    <xf numFmtId="177" fontId="7" fillId="0" borderId="2" xfId="0" applyNumberFormat="1" applyFont="1" applyBorder="1" applyAlignment="1" applyProtection="1">
      <alignment horizontal="center" vertical="center"/>
      <protection locked="0"/>
    </xf>
    <xf numFmtId="177" fontId="7" fillId="0" borderId="9" xfId="0" applyNumberFormat="1" applyFont="1" applyBorder="1" applyAlignment="1" applyProtection="1">
      <alignment horizontal="center" vertical="center"/>
      <protection locked="0"/>
    </xf>
    <xf numFmtId="185" fontId="7" fillId="0" borderId="2" xfId="0" applyNumberFormat="1" applyFont="1" applyBorder="1" applyAlignment="1" applyProtection="1">
      <alignment horizontal="center" vertical="center" shrinkToFit="1"/>
      <protection locked="0"/>
    </xf>
    <xf numFmtId="185" fontId="7" fillId="0" borderId="9" xfId="0" applyNumberFormat="1" applyFont="1" applyBorder="1" applyAlignment="1" applyProtection="1">
      <alignment horizontal="center" vertical="center" shrinkToFit="1"/>
      <protection locked="0"/>
    </xf>
    <xf numFmtId="177" fontId="7" fillId="0" borderId="2" xfId="0" applyNumberFormat="1" applyFont="1" applyBorder="1" applyAlignment="1">
      <alignment horizontal="center" vertical="center"/>
    </xf>
    <xf numFmtId="177" fontId="7" fillId="0" borderId="9" xfId="0" applyNumberFormat="1" applyFont="1" applyBorder="1" applyAlignment="1">
      <alignment horizontal="center" vertical="center"/>
    </xf>
    <xf numFmtId="3" fontId="7" fillId="40" borderId="2" xfId="0" applyNumberFormat="1" applyFont="1" applyFill="1" applyBorder="1" applyAlignment="1">
      <alignment horizontal="center" vertical="center" shrinkToFit="1"/>
    </xf>
    <xf numFmtId="3" fontId="7" fillId="40" borderId="9" xfId="0" applyNumberFormat="1" applyFont="1" applyFill="1" applyBorder="1" applyAlignment="1">
      <alignment horizontal="center" vertical="center" shrinkToFit="1"/>
    </xf>
    <xf numFmtId="0" fontId="44" fillId="0" borderId="0" xfId="0" applyFont="1" applyAlignment="1">
      <alignment horizontal="left" vertical="center" wrapText="1" shrinkToFit="1"/>
    </xf>
    <xf numFmtId="3" fontId="7" fillId="40" borderId="7" xfId="0" applyNumberFormat="1" applyFont="1" applyFill="1" applyBorder="1" applyAlignment="1">
      <alignment horizontal="center" vertical="center" shrinkToFit="1"/>
    </xf>
    <xf numFmtId="3" fontId="7" fillId="40" borderId="10" xfId="2" applyNumberFormat="1" applyFont="1" applyFill="1" applyBorder="1" applyAlignment="1" applyProtection="1">
      <alignment horizontal="center" vertical="center" shrinkToFit="1"/>
    </xf>
    <xf numFmtId="0" fontId="7" fillId="0" borderId="2"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185" fontId="7" fillId="0" borderId="10" xfId="2" applyNumberFormat="1" applyFont="1" applyBorder="1" applyAlignment="1" applyProtection="1">
      <alignment vertical="center" shrinkToFit="1"/>
    </xf>
    <xf numFmtId="184" fontId="44" fillId="0" borderId="0" xfId="0" applyNumberFormat="1" applyFont="1" applyAlignment="1">
      <alignment horizontal="left" vertical="center" wrapText="1" shrinkToFit="1"/>
    </xf>
    <xf numFmtId="185" fontId="7" fillId="0" borderId="2" xfId="2" applyNumberFormat="1" applyFont="1" applyBorder="1" applyAlignment="1" applyProtection="1">
      <alignment vertical="center" shrinkToFit="1"/>
    </xf>
    <xf numFmtId="185" fontId="7" fillId="0" borderId="7" xfId="2" applyNumberFormat="1" applyFont="1" applyBorder="1" applyAlignment="1" applyProtection="1">
      <alignment vertical="center" shrinkToFit="1"/>
    </xf>
    <xf numFmtId="185" fontId="7" fillId="0" borderId="9" xfId="2" applyNumberFormat="1" applyFont="1" applyBorder="1" applyAlignment="1" applyProtection="1">
      <alignment vertical="center" shrinkToFit="1"/>
    </xf>
    <xf numFmtId="184" fontId="7" fillId="0" borderId="2" xfId="0" applyNumberFormat="1" applyFont="1" applyBorder="1" applyAlignment="1" applyProtection="1">
      <alignment horizontal="center" vertical="center" shrinkToFit="1"/>
      <protection locked="0"/>
    </xf>
    <xf numFmtId="184" fontId="7" fillId="0" borderId="9" xfId="0" applyNumberFormat="1" applyFont="1" applyBorder="1" applyAlignment="1" applyProtection="1">
      <alignment horizontal="center" vertical="center" shrinkToFit="1"/>
      <protection locked="0"/>
    </xf>
    <xf numFmtId="185" fontId="7" fillId="0" borderId="2" xfId="2" applyNumberFormat="1" applyFont="1" applyBorder="1" applyAlignment="1" applyProtection="1">
      <alignment horizontal="center" vertical="center" shrinkToFit="1"/>
      <protection locked="0"/>
    </xf>
    <xf numFmtId="185" fontId="7" fillId="0" borderId="9" xfId="2" applyNumberFormat="1" applyFont="1" applyBorder="1" applyAlignment="1" applyProtection="1">
      <alignment horizontal="center" vertical="center" shrinkToFit="1"/>
      <protection locked="0"/>
    </xf>
    <xf numFmtId="0" fontId="6" fillId="0" borderId="4" xfId="0" applyFont="1" applyBorder="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0" borderId="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9" xfId="0" applyFont="1" applyBorder="1" applyAlignment="1">
      <alignment horizontal="center" vertical="center" shrinkToFit="1"/>
    </xf>
    <xf numFmtId="0" fontId="6" fillId="0" borderId="0" xfId="0" applyFont="1" applyAlignment="1">
      <alignment horizontal="left" vertical="center" shrinkToFit="1"/>
    </xf>
    <xf numFmtId="0" fontId="7" fillId="0" borderId="10" xfId="0" applyFont="1" applyBorder="1" applyAlignment="1">
      <alignment horizontal="center" vertical="center" shrinkToFit="1"/>
    </xf>
    <xf numFmtId="0" fontId="6" fillId="0" borderId="4"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5"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2"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33" xfId="0" applyFont="1" applyBorder="1" applyAlignment="1">
      <alignment horizontal="center" vertical="center" wrapText="1" shrinkToFit="1"/>
    </xf>
    <xf numFmtId="0" fontId="7" fillId="0" borderId="11" xfId="0" applyFont="1" applyBorder="1" applyAlignment="1">
      <alignment horizontal="center" vertical="center" wrapText="1" shrinkToFit="1"/>
    </xf>
    <xf numFmtId="0" fontId="7" fillId="0" borderId="1" xfId="0" applyFont="1" applyBorder="1" applyAlignment="1" applyProtection="1">
      <alignment horizontal="center" vertical="center" wrapText="1" shrinkToFit="1"/>
      <protection locked="0"/>
    </xf>
    <xf numFmtId="0" fontId="7" fillId="0" borderId="3" xfId="0" applyFont="1" applyBorder="1" applyAlignment="1" applyProtection="1">
      <alignment horizontal="center" vertical="center" wrapText="1" shrinkToFit="1"/>
      <protection locked="0"/>
    </xf>
    <xf numFmtId="0" fontId="7" fillId="0" borderId="5"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8" xfId="0" applyFont="1" applyBorder="1" applyAlignment="1" applyProtection="1">
      <alignment horizontal="center" vertical="center" wrapText="1" shrinkToFit="1"/>
      <protection locked="0"/>
    </xf>
    <xf numFmtId="0" fontId="7" fillId="0" borderId="33"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4" xfId="0" applyFont="1" applyBorder="1" applyAlignment="1">
      <alignment horizontal="left" vertical="center" wrapText="1" shrinkToFit="1"/>
    </xf>
    <xf numFmtId="0" fontId="7" fillId="0" borderId="18" xfId="0" applyFont="1" applyBorder="1" applyAlignment="1">
      <alignment horizontal="left" vertical="center" wrapText="1" shrinkToFit="1"/>
    </xf>
    <xf numFmtId="0" fontId="7" fillId="0" borderId="4"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7" fillId="0" borderId="1"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11" xfId="0" applyFont="1" applyBorder="1" applyAlignment="1">
      <alignment horizontal="left" vertical="center" wrapText="1" shrinkToFit="1"/>
    </xf>
    <xf numFmtId="0" fontId="7" fillId="0" borderId="1" xfId="0" applyFont="1" applyBorder="1" applyAlignment="1" applyProtection="1">
      <alignment horizontal="left" vertical="center" wrapText="1" shrinkToFit="1"/>
      <protection locked="0"/>
    </xf>
    <xf numFmtId="0" fontId="7" fillId="0" borderId="5" xfId="0" applyFont="1" applyBorder="1" applyAlignment="1" applyProtection="1">
      <alignment horizontal="left" vertical="center" wrapText="1" shrinkToFit="1"/>
      <protection locked="0"/>
    </xf>
    <xf numFmtId="0" fontId="7" fillId="0" borderId="8" xfId="0" applyFont="1" applyBorder="1" applyAlignment="1" applyProtection="1">
      <alignment horizontal="left" vertical="center" wrapText="1" shrinkToFit="1"/>
      <protection locked="0"/>
    </xf>
    <xf numFmtId="0" fontId="7" fillId="0" borderId="11" xfId="0" applyFont="1" applyBorder="1" applyAlignment="1" applyProtection="1">
      <alignment horizontal="left" vertical="center" wrapText="1" shrinkToFit="1"/>
      <protection locked="0"/>
    </xf>
    <xf numFmtId="0" fontId="15" fillId="0" borderId="0" xfId="0" applyFont="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6" fillId="0" borderId="0" xfId="0" applyFont="1" applyAlignment="1" applyProtection="1">
      <alignment horizontal="left" vertical="center" wrapText="1" shrinkToFit="1"/>
      <protection locked="0"/>
    </xf>
    <xf numFmtId="0" fontId="21" fillId="39" borderId="7" xfId="0" applyFont="1" applyFill="1" applyBorder="1" applyAlignment="1" applyProtection="1">
      <alignment horizontal="left" vertical="top" wrapText="1" shrinkToFit="1"/>
      <protection locked="0"/>
    </xf>
    <xf numFmtId="0" fontId="21" fillId="39" borderId="7" xfId="0" applyFont="1" applyFill="1" applyBorder="1" applyAlignment="1" applyProtection="1">
      <alignment horizontal="left" vertical="center" wrapText="1" shrinkToFit="1"/>
      <protection locked="0"/>
    </xf>
    <xf numFmtId="0" fontId="7" fillId="0" borderId="4"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7" fillId="0" borderId="9" xfId="0" applyFont="1" applyBorder="1" applyAlignment="1" applyProtection="1">
      <alignment horizontal="center" vertical="center" wrapText="1"/>
      <protection locked="0"/>
    </xf>
    <xf numFmtId="0" fontId="6" fillId="0" borderId="0" xfId="0" applyFont="1" applyAlignment="1" applyProtection="1">
      <alignment horizontal="left" vertical="top" wrapText="1" shrinkToFit="1"/>
      <protection locked="0"/>
    </xf>
    <xf numFmtId="0" fontId="7" fillId="0" borderId="2" xfId="0" applyFont="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shrinkToFit="1"/>
      <protection locked="0"/>
    </xf>
    <xf numFmtId="0" fontId="7" fillId="0" borderId="6" xfId="0" applyFont="1" applyBorder="1" applyAlignment="1" applyProtection="1">
      <alignment horizontal="center" vertical="center" shrinkToFit="1"/>
      <protection locked="0"/>
    </xf>
    <xf numFmtId="0" fontId="21" fillId="39" borderId="7" xfId="0" applyFont="1" applyFill="1" applyBorder="1" applyAlignment="1" applyProtection="1">
      <alignment horizontal="left" vertical="top" wrapText="1"/>
      <protection locked="0"/>
    </xf>
    <xf numFmtId="0" fontId="0" fillId="0" borderId="7" xfId="0" applyBorder="1" applyAlignment="1" applyProtection="1">
      <alignment vertical="center" shrinkToFit="1"/>
      <protection locked="0"/>
    </xf>
    <xf numFmtId="0" fontId="0" fillId="0" borderId="7" xfId="0" applyBorder="1" applyAlignment="1" applyProtection="1">
      <alignment vertical="center" wrapText="1" shrinkToFit="1"/>
      <protection locked="0"/>
    </xf>
    <xf numFmtId="0" fontId="6" fillId="0" borderId="6" xfId="0" applyFont="1" applyBorder="1" applyAlignment="1" applyProtection="1">
      <alignment vertical="center" wrapText="1" shrinkToFit="1"/>
      <protection locked="0"/>
    </xf>
    <xf numFmtId="0" fontId="6" fillId="0" borderId="7" xfId="0" applyFont="1" applyBorder="1" applyAlignment="1" applyProtection="1">
      <alignment vertical="center" wrapText="1" shrinkToFit="1"/>
      <protection locked="0"/>
    </xf>
    <xf numFmtId="0" fontId="7" fillId="0" borderId="9" xfId="0" applyFont="1" applyBorder="1" applyAlignment="1" applyProtection="1">
      <alignment horizontal="center" vertical="center" wrapText="1" shrinkToFit="1"/>
      <protection locked="0"/>
    </xf>
    <xf numFmtId="0" fontId="21" fillId="39" borderId="9" xfId="0" applyFont="1" applyFill="1" applyBorder="1" applyAlignment="1" applyProtection="1">
      <alignment horizontal="left" vertical="top" wrapText="1"/>
      <protection locked="0"/>
    </xf>
    <xf numFmtId="0" fontId="13" fillId="0" borderId="21" xfId="0" applyFont="1" applyBorder="1" applyAlignment="1">
      <alignment horizontal="center" vertical="center"/>
    </xf>
    <xf numFmtId="0" fontId="13" fillId="0" borderId="19" xfId="0" applyFont="1" applyBorder="1" applyAlignment="1">
      <alignment horizontal="center" vertical="center"/>
    </xf>
    <xf numFmtId="0" fontId="62" fillId="0" borderId="44" xfId="0" applyFont="1" applyBorder="1" applyAlignment="1">
      <alignment horizontal="center" vertical="center"/>
    </xf>
    <xf numFmtId="0" fontId="62" fillId="0" borderId="45" xfId="0" applyFont="1" applyBorder="1" applyAlignment="1">
      <alignment horizontal="center" vertical="center"/>
    </xf>
    <xf numFmtId="0" fontId="62" fillId="0" borderId="55" xfId="0" applyFont="1" applyBorder="1" applyAlignment="1">
      <alignment horizontal="center" vertical="center"/>
    </xf>
    <xf numFmtId="0" fontId="62" fillId="0" borderId="46" xfId="0" applyFont="1" applyBorder="1" applyAlignment="1">
      <alignment horizontal="center" vertical="center"/>
    </xf>
    <xf numFmtId="0" fontId="62" fillId="0" borderId="38" xfId="0" applyFont="1" applyBorder="1" applyAlignment="1" applyProtection="1">
      <alignment horizontal="center" vertical="center"/>
      <protection locked="0"/>
    </xf>
    <xf numFmtId="0" fontId="62" fillId="0" borderId="54" xfId="0" applyFont="1" applyBorder="1" applyAlignment="1" applyProtection="1">
      <alignment horizontal="center" vertical="center"/>
      <protection locked="0"/>
    </xf>
    <xf numFmtId="0" fontId="13" fillId="0" borderId="64"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34" xfId="3" applyFont="1" applyBorder="1" applyAlignment="1">
      <alignment horizontal="center" vertical="center" shrinkToFit="1"/>
    </xf>
    <xf numFmtId="0" fontId="13" fillId="0" borderId="37" xfId="3" applyFont="1" applyBorder="1" applyAlignment="1">
      <alignment horizontal="center" vertical="center" shrinkToFit="1"/>
    </xf>
    <xf numFmtId="0" fontId="13" fillId="0" borderId="20" xfId="0" applyFont="1" applyBorder="1" applyAlignment="1">
      <alignment horizontal="center" vertical="center"/>
    </xf>
    <xf numFmtId="180" fontId="4" fillId="0" borderId="0" xfId="2" applyNumberFormat="1" applyFont="1" applyAlignment="1" applyProtection="1">
      <alignment horizontal="center" vertical="center"/>
    </xf>
    <xf numFmtId="0" fontId="13" fillId="0" borderId="21"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62" fillId="0" borderId="51" xfId="0" applyFont="1" applyBorder="1" applyAlignment="1" applyProtection="1">
      <alignment horizontal="center" vertical="center"/>
      <protection locked="0"/>
    </xf>
    <xf numFmtId="0" fontId="62" fillId="0" borderId="45" xfId="0" applyFont="1" applyBorder="1" applyAlignment="1" applyProtection="1">
      <alignment horizontal="center" vertical="center"/>
      <protection locked="0"/>
    </xf>
    <xf numFmtId="0" fontId="62" fillId="0" borderId="55" xfId="0" applyFont="1" applyBorder="1" applyAlignment="1" applyProtection="1">
      <alignment horizontal="center" vertical="center"/>
      <protection locked="0"/>
    </xf>
    <xf numFmtId="0" fontId="62" fillId="0" borderId="46" xfId="0" applyFont="1" applyBorder="1" applyAlignment="1" applyProtection="1">
      <alignment horizontal="center" vertical="center"/>
      <protection locked="0"/>
    </xf>
    <xf numFmtId="180" fontId="4" fillId="0" borderId="0" xfId="0" applyNumberFormat="1" applyFont="1" applyAlignment="1">
      <alignment horizontal="center" vertical="center"/>
    </xf>
    <xf numFmtId="0" fontId="13" fillId="0" borderId="64" xfId="3" applyFont="1" applyBorder="1" applyAlignment="1" applyProtection="1">
      <alignment horizontal="center" vertical="center" shrinkToFit="1"/>
      <protection locked="0"/>
    </xf>
    <xf numFmtId="0" fontId="13" fillId="0" borderId="120" xfId="3" applyFont="1" applyBorder="1" applyAlignment="1" applyProtection="1">
      <alignment horizontal="center" vertical="center" shrinkToFit="1"/>
      <protection locked="0"/>
    </xf>
    <xf numFmtId="0" fontId="13" fillId="0" borderId="34" xfId="3" applyFont="1" applyBorder="1" applyAlignment="1" applyProtection="1">
      <alignment horizontal="center" vertical="center" shrinkToFit="1"/>
      <protection locked="0"/>
    </xf>
    <xf numFmtId="0" fontId="13" fillId="0" borderId="65" xfId="3" applyFont="1" applyBorder="1" applyAlignment="1" applyProtection="1">
      <alignment horizontal="center" vertical="center" shrinkToFit="1"/>
      <protection locked="0"/>
    </xf>
    <xf numFmtId="0" fontId="13" fillId="0" borderId="120" xfId="3" applyFont="1" applyBorder="1" applyAlignment="1">
      <alignment horizontal="center" vertical="center" shrinkToFit="1"/>
    </xf>
    <xf numFmtId="0" fontId="13" fillId="0" borderId="65" xfId="3" applyFont="1" applyBorder="1" applyAlignment="1">
      <alignment horizontal="center" vertical="center" shrinkToFit="1"/>
    </xf>
    <xf numFmtId="181" fontId="0" fillId="0" borderId="0" xfId="0" applyNumberFormat="1" applyAlignment="1">
      <alignment horizontal="left"/>
    </xf>
    <xf numFmtId="0" fontId="0" fillId="0" borderId="0" xfId="0" applyAlignment="1">
      <alignment horizontal="left"/>
    </xf>
    <xf numFmtId="0" fontId="4" fillId="0" borderId="0" xfId="0" applyFont="1" applyAlignment="1">
      <alignment horizontal="center" vertical="center"/>
    </xf>
    <xf numFmtId="180" fontId="0" fillId="40" borderId="0" xfId="2" applyNumberFormat="1" applyFont="1" applyFill="1" applyAlignment="1" applyProtection="1">
      <alignment horizontal="center" vertical="center"/>
    </xf>
    <xf numFmtId="180" fontId="4" fillId="40" borderId="0" xfId="2" applyNumberFormat="1" applyFont="1" applyFill="1" applyAlignment="1" applyProtection="1">
      <alignment horizontal="center" vertical="center"/>
    </xf>
    <xf numFmtId="180" fontId="0" fillId="40" borderId="0" xfId="0" applyNumberFormat="1" applyFill="1" applyAlignment="1">
      <alignment horizontal="center" vertical="center"/>
    </xf>
    <xf numFmtId="180" fontId="4" fillId="40" borderId="0" xfId="0" applyNumberFormat="1" applyFont="1" applyFill="1" applyAlignment="1">
      <alignment horizontal="center" vertical="center"/>
    </xf>
    <xf numFmtId="0" fontId="13" fillId="0" borderId="38" xfId="0" applyFont="1" applyBorder="1" applyAlignment="1" applyProtection="1">
      <alignment horizontal="center" vertical="center"/>
      <protection locked="0"/>
    </xf>
    <xf numFmtId="0" fontId="13" fillId="0" borderId="47" xfId="0" applyFont="1" applyBorder="1" applyAlignment="1" applyProtection="1">
      <alignment horizontal="center" vertical="center"/>
      <protection locked="0"/>
    </xf>
    <xf numFmtId="0" fontId="13" fillId="0" borderId="7" xfId="3" applyFont="1" applyBorder="1" applyAlignment="1" applyProtection="1">
      <alignment horizontal="center" vertical="center" shrinkToFit="1"/>
      <protection locked="0"/>
    </xf>
    <xf numFmtId="0" fontId="13" fillId="0" borderId="37" xfId="3" applyFont="1" applyBorder="1" applyAlignment="1" applyProtection="1">
      <alignment horizontal="center" vertical="center" shrinkToFit="1"/>
      <protection locked="0"/>
    </xf>
    <xf numFmtId="38" fontId="4" fillId="0" borderId="0" xfId="2" applyFont="1" applyFill="1" applyAlignment="1" applyProtection="1">
      <alignment horizontal="left" vertical="center" wrapText="1"/>
    </xf>
    <xf numFmtId="180" fontId="4" fillId="0" borderId="0" xfId="2" applyNumberFormat="1" applyFont="1" applyFill="1" applyAlignment="1" applyProtection="1">
      <alignment horizontal="center" vertical="center"/>
    </xf>
    <xf numFmtId="0" fontId="13" fillId="0" borderId="45" xfId="3" applyFont="1" applyBorder="1" applyAlignment="1" applyProtection="1">
      <alignment horizontal="center" vertical="center" shrinkToFit="1"/>
      <protection locked="0"/>
    </xf>
    <xf numFmtId="0" fontId="13" fillId="0" borderId="10" xfId="3" applyFont="1" applyBorder="1" applyAlignment="1" applyProtection="1">
      <alignment horizontal="center" vertical="center" shrinkToFit="1"/>
      <protection locked="0"/>
    </xf>
    <xf numFmtId="0" fontId="13" fillId="0" borderId="139" xfId="3" applyFont="1" applyBorder="1" applyAlignment="1" applyProtection="1">
      <alignment horizontal="center" vertical="center" shrinkToFit="1"/>
      <protection locked="0"/>
    </xf>
    <xf numFmtId="0" fontId="13" fillId="0" borderId="22" xfId="3" applyFont="1" applyBorder="1" applyAlignment="1" applyProtection="1">
      <alignment horizontal="center" vertical="center" shrinkToFit="1"/>
      <protection locked="0"/>
    </xf>
    <xf numFmtId="38" fontId="0" fillId="40" borderId="0" xfId="2" applyFont="1" applyFill="1" applyAlignment="1" applyProtection="1">
      <alignment horizontal="left" vertical="center" wrapText="1"/>
    </xf>
    <xf numFmtId="38" fontId="4" fillId="40" borderId="0" xfId="2" applyFont="1" applyFill="1" applyAlignment="1" applyProtection="1">
      <alignment horizontal="left" vertical="center" wrapText="1"/>
    </xf>
    <xf numFmtId="0" fontId="73" fillId="0" borderId="0" xfId="0" applyFont="1" applyAlignment="1">
      <alignment horizontal="left" vertical="top"/>
    </xf>
    <xf numFmtId="0" fontId="74" fillId="0" borderId="0" xfId="0" applyFont="1" applyAlignment="1">
      <alignment horizontal="left" vertical="top" wrapText="1"/>
    </xf>
    <xf numFmtId="0" fontId="76" fillId="0" borderId="0" xfId="0" applyFont="1" applyAlignment="1">
      <alignment vertical="top" wrapText="1"/>
    </xf>
    <xf numFmtId="0" fontId="76" fillId="0" borderId="0" xfId="0" applyFont="1" applyAlignment="1">
      <alignment horizontal="left" vertical="center" wrapText="1"/>
    </xf>
    <xf numFmtId="0" fontId="76" fillId="0" borderId="0" xfId="0" applyFont="1" applyAlignment="1">
      <alignment horizontal="left" vertical="center"/>
    </xf>
    <xf numFmtId="0" fontId="73" fillId="0" borderId="0" xfId="0" applyFont="1" applyAlignment="1">
      <alignment horizontal="left" vertical="center" wrapText="1"/>
    </xf>
    <xf numFmtId="0" fontId="73" fillId="0" borderId="0" xfId="0" applyFont="1" applyAlignment="1">
      <alignment horizontal="left" vertical="center"/>
    </xf>
    <xf numFmtId="0" fontId="75" fillId="40" borderId="0" xfId="0" applyFont="1" applyFill="1" applyAlignment="1" applyProtection="1">
      <alignment horizontal="right" vertical="center"/>
      <protection locked="0"/>
    </xf>
    <xf numFmtId="0" fontId="53" fillId="0" borderId="33" xfId="0" applyFont="1" applyBorder="1" applyAlignment="1">
      <alignment horizontal="left" vertical="center" shrinkToFit="1"/>
    </xf>
    <xf numFmtId="0" fontId="53" fillId="40" borderId="33" xfId="0" applyFont="1" applyFill="1" applyBorder="1" applyAlignment="1">
      <alignment horizontal="left" vertical="center" shrinkToFit="1"/>
    </xf>
    <xf numFmtId="0" fontId="55" fillId="0" borderId="0" xfId="0" applyFont="1" applyAlignment="1">
      <alignment horizontal="center" vertical="center" wrapText="1"/>
    </xf>
    <xf numFmtId="0" fontId="73" fillId="0" borderId="0" xfId="0" applyFont="1" applyAlignment="1">
      <alignment horizontal="left" vertical="center" wrapText="1" indent="1"/>
    </xf>
    <xf numFmtId="0" fontId="6" fillId="0" borderId="0" xfId="0" applyFont="1" applyAlignment="1" applyProtection="1">
      <alignment vertical="center" shrinkToFit="1"/>
      <protection locked="0"/>
    </xf>
    <xf numFmtId="185" fontId="7" fillId="0" borderId="2" xfId="0" applyNumberFormat="1" applyFont="1" applyBorder="1" applyAlignment="1">
      <alignment vertical="center" shrinkToFit="1"/>
    </xf>
    <xf numFmtId="185" fontId="7" fillId="0" borderId="7" xfId="0" applyNumberFormat="1" applyFont="1" applyBorder="1" applyAlignment="1">
      <alignment vertical="center" shrinkToFit="1"/>
    </xf>
    <xf numFmtId="185" fontId="7" fillId="0" borderId="9" xfId="0" applyNumberFormat="1" applyFont="1" applyBorder="1" applyAlignment="1">
      <alignment vertical="center" shrinkToFit="1"/>
    </xf>
  </cellXfs>
  <cellStyles count="58">
    <cellStyle name="20% - アクセント 1" xfId="20" builtinId="30" customBuiltin="1"/>
    <cellStyle name="20% - アクセント 2" xfId="23" builtinId="34" customBuiltin="1"/>
    <cellStyle name="20% - アクセント 3" xfId="26" builtinId="38" customBuiltin="1"/>
    <cellStyle name="20% - アクセント 4" xfId="29" builtinId="42" customBuiltin="1"/>
    <cellStyle name="20% - アクセント 5" xfId="32" builtinId="46" customBuiltin="1"/>
    <cellStyle name="20% - アクセント 6" xfId="35" builtinId="50" customBuiltin="1"/>
    <cellStyle name="40% - アクセント 1" xfId="21" builtinId="31" customBuiltin="1"/>
    <cellStyle name="40% - アクセント 2" xfId="24" builtinId="35" customBuiltin="1"/>
    <cellStyle name="40% - アクセント 3" xfId="27" builtinId="39" customBuiltin="1"/>
    <cellStyle name="40% - アクセント 4" xfId="30" builtinId="43" customBuiltin="1"/>
    <cellStyle name="40% - アクセント 5" xfId="33" builtinId="47" customBuiltin="1"/>
    <cellStyle name="40% - アクセント 6" xfId="36" builtinId="51" customBuiltin="1"/>
    <cellStyle name="60% - アクセント 1 2" xfId="43" xr:uid="{00000000-0005-0000-0000-00000C000000}"/>
    <cellStyle name="60% - アクセント 2 2" xfId="44" xr:uid="{00000000-0005-0000-0000-00000D000000}"/>
    <cellStyle name="60% - アクセント 3 2" xfId="45" xr:uid="{00000000-0005-0000-0000-00000E000000}"/>
    <cellStyle name="60% - アクセント 4 2" xfId="46" xr:uid="{00000000-0005-0000-0000-00000F000000}"/>
    <cellStyle name="60% - アクセント 5 2" xfId="47" xr:uid="{00000000-0005-0000-0000-000010000000}"/>
    <cellStyle name="60% - アクセント 6 2" xfId="48" xr:uid="{00000000-0005-0000-0000-000011000000}"/>
    <cellStyle name="アクセント 1" xfId="19" builtinId="29" customBuiltin="1"/>
    <cellStyle name="アクセント 2" xfId="22" builtinId="33" customBuiltin="1"/>
    <cellStyle name="アクセント 3" xfId="25" builtinId="37" customBuiltin="1"/>
    <cellStyle name="アクセント 4" xfId="28" builtinId="41" customBuiltin="1"/>
    <cellStyle name="アクセント 5" xfId="31" builtinId="45" customBuiltin="1"/>
    <cellStyle name="アクセント 6" xfId="34" builtinId="49" customBuiltin="1"/>
    <cellStyle name="タイトル 2" xfId="49" xr:uid="{00000000-0005-0000-0000-000018000000}"/>
    <cellStyle name="タイトル 3" xfId="39" xr:uid="{00000000-0005-0000-0000-000019000000}"/>
    <cellStyle name="チェック セル" xfId="15" builtinId="23" customBuiltin="1"/>
    <cellStyle name="どちらでもない 2" xfId="41" xr:uid="{00000000-0005-0000-0000-00001B000000}"/>
    <cellStyle name="パーセント" xfId="57" builtinId="5"/>
    <cellStyle name="ハイパーリンク 2" xfId="52" xr:uid="{00000000-0005-0000-0000-00001C000000}"/>
    <cellStyle name="メモ 2" xfId="42" xr:uid="{00000000-0005-0000-0000-00001D000000}"/>
    <cellStyle name="リンク セル" xfId="14" builtinId="24" customBuiltin="1"/>
    <cellStyle name="悪い" xfId="1" builtinId="27"/>
    <cellStyle name="悪い 2" xfId="40" xr:uid="{00000000-0005-0000-0000-000020000000}"/>
    <cellStyle name="計算" xfId="13" builtinId="22" customBuiltin="1"/>
    <cellStyle name="警告文" xfId="16" builtinId="11" customBuiltin="1"/>
    <cellStyle name="桁区切り" xfId="2" builtinId="6"/>
    <cellStyle name="桁区切り 2" xfId="5" xr:uid="{00000000-0005-0000-0000-000024000000}"/>
    <cellStyle name="桁区切り 3" xfId="38" xr:uid="{00000000-0005-0000-0000-000025000000}"/>
    <cellStyle name="見出し 1" xfId="6" builtinId="16" customBuiltin="1"/>
    <cellStyle name="見出し 2" xfId="7" builtinId="17" customBuiltin="1"/>
    <cellStyle name="見出し 3" xfId="8" builtinId="18" customBuiltin="1"/>
    <cellStyle name="見出し 4" xfId="9" builtinId="19" customBuiltin="1"/>
    <cellStyle name="集計" xfId="18" builtinId="25" customBuiltin="1"/>
    <cellStyle name="出力" xfId="12" builtinId="21" customBuiltin="1"/>
    <cellStyle name="説明文" xfId="17" builtinId="53" customBuiltin="1"/>
    <cellStyle name="入力" xfId="11" builtinId="20" customBuiltin="1"/>
    <cellStyle name="標準" xfId="0" builtinId="0"/>
    <cellStyle name="標準 2" xfId="4" xr:uid="{00000000-0005-0000-0000-00002F000000}"/>
    <cellStyle name="標準 2 2" xfId="51" xr:uid="{00000000-0005-0000-0000-000030000000}"/>
    <cellStyle name="標準 2 3" xfId="53" xr:uid="{00000000-0005-0000-0000-000031000000}"/>
    <cellStyle name="標準 2 4" xfId="50" xr:uid="{00000000-0005-0000-0000-000032000000}"/>
    <cellStyle name="標準 3" xfId="37" xr:uid="{00000000-0005-0000-0000-000033000000}"/>
    <cellStyle name="標準 4" xfId="54" xr:uid="{16683739-17A3-436A-9DDB-DECF3BB071AB}"/>
    <cellStyle name="標準 4 2" xfId="56" xr:uid="{D2E88623-C9CC-4205-9E62-65A682328890}"/>
    <cellStyle name="標準 5" xfId="55" xr:uid="{9E83002E-C1F6-4A9C-B1A0-04799049091E}"/>
    <cellStyle name="標準_【畜草研】Ｈ１８えさプロ収支簿" xfId="3" xr:uid="{00000000-0005-0000-0000-000034000000}"/>
    <cellStyle name="良い" xfId="10" builtinId="26" customBuiltin="1"/>
  </cellStyles>
  <dxfs count="48">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theme="3" tint="0.79998168889431442"/>
        </patternFill>
      </fill>
    </dxf>
    <dxf>
      <fill>
        <patternFill>
          <bgColor rgb="FFFFFFCC"/>
        </patternFill>
      </fill>
    </dxf>
    <dxf>
      <fill>
        <patternFill>
          <bgColor theme="3" tint="0.79998168889431442"/>
        </patternFill>
      </fill>
    </dxf>
    <dxf>
      <fill>
        <patternFill>
          <bgColor rgb="FFFFFFCC"/>
        </patternFill>
      </fill>
    </dxf>
    <dxf>
      <font>
        <b/>
        <i val="0"/>
        <strike val="0"/>
        <color rgb="FFFF000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3" tint="0.79998168889431442"/>
        </patternFill>
      </fill>
    </dxf>
    <dxf>
      <fill>
        <patternFill>
          <bgColor rgb="FFFFFFCC"/>
        </patternFill>
      </fill>
    </dxf>
    <dxf>
      <fill>
        <patternFill>
          <bgColor theme="3" tint="0.79998168889431442"/>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theme="3" tint="0.79998168889431442"/>
        </patternFill>
      </fill>
    </dxf>
    <dxf>
      <font>
        <color rgb="FFFF0000"/>
      </font>
    </dxf>
    <dxf>
      <fill>
        <patternFill>
          <bgColor theme="3" tint="0.79998168889431442"/>
        </patternFill>
      </fill>
    </dxf>
    <dxf>
      <font>
        <color rgb="FFFF0000"/>
      </font>
    </dxf>
  </dxfs>
  <tableStyles count="0" defaultTableStyle="TableStyleMedium9" defaultPivotStyle="PivotStyleLight16"/>
  <colors>
    <mruColors>
      <color rgb="FFC5D9F1"/>
      <color rgb="FFFFFFFF"/>
      <color rgb="FFFFEBFF"/>
      <color rgb="FFFFFFCC"/>
      <color rgb="FF99CC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42332</xdr:colOff>
      <xdr:row>9</xdr:row>
      <xdr:rowOff>10584</xdr:rowOff>
    </xdr:from>
    <xdr:to>
      <xdr:col>19</xdr:col>
      <xdr:colOff>409574</xdr:colOff>
      <xdr:row>10</xdr:row>
      <xdr:rowOff>76957</xdr:rowOff>
    </xdr:to>
    <xdr:sp macro="" textlink="">
      <xdr:nvSpPr>
        <xdr:cNvPr id="3" name="右中かっこ 2">
          <a:extLst>
            <a:ext uri="{FF2B5EF4-FFF2-40B4-BE49-F238E27FC236}">
              <a16:creationId xmlns:a16="http://schemas.microsoft.com/office/drawing/2014/main" id="{663CE057-90DF-41A7-A436-9E08F1155096}"/>
            </a:ext>
          </a:extLst>
        </xdr:cNvPr>
        <xdr:cNvSpPr/>
      </xdr:nvSpPr>
      <xdr:spPr bwMode="auto">
        <a:xfrm rot="16200000">
          <a:off x="8536667" y="717399"/>
          <a:ext cx="266398" cy="3196167"/>
        </a:xfrm>
        <a:prstGeom prst="rightBrac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14</xdr:col>
      <xdr:colOff>95250</xdr:colOff>
      <xdr:row>6</xdr:row>
      <xdr:rowOff>31751</xdr:rowOff>
    </xdr:from>
    <xdr:ext cx="3057524" cy="552450"/>
    <xdr:sp macro="" textlink="">
      <xdr:nvSpPr>
        <xdr:cNvPr id="4" name="テキスト ボックス 3">
          <a:extLst>
            <a:ext uri="{FF2B5EF4-FFF2-40B4-BE49-F238E27FC236}">
              <a16:creationId xmlns:a16="http://schemas.microsoft.com/office/drawing/2014/main" id="{4C62D4ED-3D29-4CFD-B67E-48212D4DA8CA}"/>
            </a:ext>
          </a:extLst>
        </xdr:cNvPr>
        <xdr:cNvSpPr txBox="1"/>
      </xdr:nvSpPr>
      <xdr:spPr>
        <a:xfrm>
          <a:off x="7154333" y="1524001"/>
          <a:ext cx="3057524" cy="552450"/>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0">
              <a:solidFill>
                <a:srgbClr val="FF0000"/>
              </a:solidFill>
            </a:rPr>
            <a:t>構成員が代表機関へ提出する「実績報告書」は代表機関あてになります。</a:t>
          </a:r>
        </a:p>
      </xdr:txBody>
    </xdr:sp>
    <xdr:clientData/>
  </xdr:oneCellAnchor>
  <xdr:twoCellAnchor>
    <xdr:from>
      <xdr:col>13</xdr:col>
      <xdr:colOff>68790</xdr:colOff>
      <xdr:row>2</xdr:row>
      <xdr:rowOff>62442</xdr:rowOff>
    </xdr:from>
    <xdr:to>
      <xdr:col>21</xdr:col>
      <xdr:colOff>447675</xdr:colOff>
      <xdr:row>4</xdr:row>
      <xdr:rowOff>85725</xdr:rowOff>
    </xdr:to>
    <xdr:sp macro="" textlink="">
      <xdr:nvSpPr>
        <xdr:cNvPr id="6" name="吹き出し: 線 5">
          <a:extLst>
            <a:ext uri="{FF2B5EF4-FFF2-40B4-BE49-F238E27FC236}">
              <a16:creationId xmlns:a16="http://schemas.microsoft.com/office/drawing/2014/main" id="{A01438DC-CDBD-4D28-9E91-22A8F95838FA}"/>
            </a:ext>
          </a:extLst>
        </xdr:cNvPr>
        <xdr:cNvSpPr/>
      </xdr:nvSpPr>
      <xdr:spPr bwMode="auto">
        <a:xfrm>
          <a:off x="6955365" y="548217"/>
          <a:ext cx="4703235" cy="423333"/>
        </a:xfrm>
        <a:prstGeom prst="borderCallout1">
          <a:avLst>
            <a:gd name="adj1" fmla="val 7394"/>
            <a:gd name="adj2" fmla="val 50767"/>
            <a:gd name="adj3" fmla="val -33005"/>
            <a:gd name="adj4" fmla="val 22083"/>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r>
            <a:rPr kumimoji="1" lang="ja-JP" altLang="en-US" sz="1100" b="0">
              <a:solidFill>
                <a:srgbClr val="FF0000"/>
              </a:solidFill>
              <a:effectLst>
                <a:glow rad="152400">
                  <a:schemeClr val="bg1"/>
                </a:glow>
              </a:effectLst>
              <a:latin typeface="+mn-lt"/>
              <a:ea typeface="+mn-ea"/>
              <a:cs typeface="+mn-cs"/>
            </a:rPr>
            <a:t>当様式</a:t>
          </a:r>
          <a:r>
            <a:rPr kumimoji="1" lang="ja-JP" altLang="ja-JP" sz="1100" b="0">
              <a:solidFill>
                <a:srgbClr val="FF0000"/>
              </a:solidFill>
              <a:effectLst>
                <a:glow rad="152400">
                  <a:schemeClr val="bg1"/>
                </a:glow>
              </a:effectLst>
              <a:latin typeface="+mn-lt"/>
              <a:ea typeface="+mn-ea"/>
              <a:cs typeface="+mn-cs"/>
            </a:rPr>
            <a:t>は</a:t>
          </a:r>
          <a:r>
            <a:rPr kumimoji="1" lang="ja-JP" altLang="en-US" sz="1100" b="0">
              <a:solidFill>
                <a:srgbClr val="FF0000"/>
              </a:solidFill>
              <a:effectLst>
                <a:glow rad="152400">
                  <a:schemeClr val="bg1"/>
                </a:glow>
              </a:effectLst>
              <a:latin typeface="+mn-lt"/>
              <a:ea typeface="+mn-ea"/>
              <a:cs typeface="+mn-cs"/>
            </a:rPr>
            <a:t>、</a:t>
          </a:r>
          <a:r>
            <a:rPr kumimoji="1" lang="ja-JP" altLang="ja-JP" sz="1100" b="1" u="dbl">
              <a:solidFill>
                <a:srgbClr val="FF0000"/>
              </a:solidFill>
              <a:effectLst>
                <a:glow rad="152400">
                  <a:schemeClr val="bg1"/>
                </a:glow>
              </a:effectLst>
              <a:latin typeface="+mn-lt"/>
              <a:ea typeface="+mn-ea"/>
              <a:cs typeface="+mn-cs"/>
            </a:rPr>
            <a:t>マッチングファンド対象課題用</a:t>
          </a:r>
          <a:r>
            <a:rPr kumimoji="1" lang="ja-JP" altLang="ja-JP" sz="1100" b="0" u="dbl">
              <a:solidFill>
                <a:srgbClr val="FF0000"/>
              </a:solidFill>
              <a:effectLst>
                <a:glow rad="152400">
                  <a:schemeClr val="bg1"/>
                </a:glow>
              </a:effectLst>
              <a:latin typeface="+mn-lt"/>
              <a:ea typeface="+mn-ea"/>
              <a:cs typeface="+mn-cs"/>
            </a:rPr>
            <a:t>の報告書</a:t>
          </a:r>
          <a:r>
            <a:rPr kumimoji="1" lang="ja-JP" altLang="ja-JP" sz="1100" b="0">
              <a:solidFill>
                <a:srgbClr val="FF0000"/>
              </a:solidFill>
              <a:effectLst>
                <a:glow rad="152400">
                  <a:schemeClr val="bg1"/>
                </a:glow>
              </a:effectLst>
              <a:latin typeface="+mn-lt"/>
              <a:ea typeface="+mn-ea"/>
              <a:cs typeface="+mn-cs"/>
            </a:rPr>
            <a:t>です。</a:t>
          </a:r>
          <a:endParaRPr lang="ja-JP" altLang="ja-JP" b="0">
            <a:solidFill>
              <a:srgbClr val="FF0000"/>
            </a:solidFill>
            <a:effectLst/>
          </a:endParaRPr>
        </a:p>
        <a:p>
          <a:r>
            <a:rPr kumimoji="1" lang="ja-JP" altLang="ja-JP" sz="1100" b="0">
              <a:solidFill>
                <a:srgbClr val="FF0000"/>
              </a:solidFill>
              <a:effectLst>
                <a:glow rad="152400">
                  <a:schemeClr val="bg1"/>
                </a:glow>
              </a:effectLst>
              <a:latin typeface="+mn-lt"/>
              <a:ea typeface="+mn-ea"/>
              <a:cs typeface="+mn-cs"/>
            </a:rPr>
            <a:t>マッチングファンド対象外の課題は「経理様式２－１」を使用してください。</a:t>
          </a:r>
          <a:endParaRPr lang="ja-JP" altLang="ja-JP" b="0">
            <a:solidFill>
              <a:srgbClr val="FF0000"/>
            </a:solidFill>
            <a:effectLst/>
          </a:endParaRPr>
        </a:p>
      </xdr:txBody>
    </xdr:sp>
    <xdr:clientData/>
  </xdr:twoCellAnchor>
  <xdr:twoCellAnchor>
    <xdr:from>
      <xdr:col>14</xdr:col>
      <xdr:colOff>114300</xdr:colOff>
      <xdr:row>22</xdr:row>
      <xdr:rowOff>9525</xdr:rowOff>
    </xdr:from>
    <xdr:to>
      <xdr:col>15</xdr:col>
      <xdr:colOff>257175</xdr:colOff>
      <xdr:row>28</xdr:row>
      <xdr:rowOff>19050</xdr:rowOff>
    </xdr:to>
    <xdr:sp macro="" textlink="">
      <xdr:nvSpPr>
        <xdr:cNvPr id="7" name="左中かっこ 6">
          <a:extLst>
            <a:ext uri="{FF2B5EF4-FFF2-40B4-BE49-F238E27FC236}">
              <a16:creationId xmlns:a16="http://schemas.microsoft.com/office/drawing/2014/main" id="{2EF2AF65-0CED-49CC-82A0-75C2A716B000}"/>
            </a:ext>
          </a:extLst>
        </xdr:cNvPr>
        <xdr:cNvSpPr/>
      </xdr:nvSpPr>
      <xdr:spPr bwMode="auto">
        <a:xfrm>
          <a:off x="7143750" y="5162550"/>
          <a:ext cx="266700" cy="1209675"/>
        </a:xfrm>
        <a:prstGeom prst="leftBrac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18</xdr:col>
      <xdr:colOff>638175</xdr:colOff>
      <xdr:row>42</xdr:row>
      <xdr:rowOff>114300</xdr:rowOff>
    </xdr:from>
    <xdr:to>
      <xdr:col>23</xdr:col>
      <xdr:colOff>400050</xdr:colOff>
      <xdr:row>44</xdr:row>
      <xdr:rowOff>155575</xdr:rowOff>
    </xdr:to>
    <xdr:sp macro="" textlink="">
      <xdr:nvSpPr>
        <xdr:cNvPr id="8" name="吹き出し: 線 7">
          <a:extLst>
            <a:ext uri="{FF2B5EF4-FFF2-40B4-BE49-F238E27FC236}">
              <a16:creationId xmlns:a16="http://schemas.microsoft.com/office/drawing/2014/main" id="{2A1933FC-A37D-4F12-882D-BBCA66EE65E3}"/>
            </a:ext>
          </a:extLst>
        </xdr:cNvPr>
        <xdr:cNvSpPr/>
      </xdr:nvSpPr>
      <xdr:spPr bwMode="auto">
        <a:xfrm>
          <a:off x="9677400" y="8553450"/>
          <a:ext cx="3143250" cy="441325"/>
        </a:xfrm>
        <a:prstGeom prst="borderCallout1">
          <a:avLst>
            <a:gd name="adj1" fmla="val 37500"/>
            <a:gd name="adj2" fmla="val -98"/>
            <a:gd name="adj3" fmla="val 39572"/>
            <a:gd name="adj4" fmla="val -9721"/>
          </a:avLst>
        </a:prstGeom>
        <a:solidFill>
          <a:schemeClr val="accent2">
            <a:lumMod val="20000"/>
            <a:lumOff val="80000"/>
          </a:scheme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r>
            <a:rPr kumimoji="1" lang="en-US" altLang="ja-JP" sz="1100" b="0">
              <a:solidFill>
                <a:srgbClr val="FF0000"/>
              </a:solidFill>
              <a:effectLst>
                <a:glow rad="152400">
                  <a:schemeClr val="bg1"/>
                </a:glow>
              </a:effectLst>
              <a:latin typeface="+mn-lt"/>
              <a:ea typeface="+mn-ea"/>
              <a:cs typeface="+mn-cs"/>
            </a:rPr>
            <a:t>※</a:t>
          </a:r>
          <a:r>
            <a:rPr kumimoji="1" lang="ja-JP" altLang="en-US" sz="1100" b="0">
              <a:solidFill>
                <a:srgbClr val="FF0000"/>
              </a:solidFill>
              <a:effectLst>
                <a:glow rad="152400">
                  <a:schemeClr val="bg1"/>
                </a:glow>
              </a:effectLst>
              <a:latin typeface="+mn-lt"/>
              <a:ea typeface="+mn-ea"/>
              <a:cs typeface="+mn-cs"/>
            </a:rPr>
            <a:t>当報告に成果報告書の添付は不要です</a:t>
          </a:r>
          <a:endParaRPr lang="ja-JP" altLang="ja-JP" b="0">
            <a:solidFill>
              <a:srgbClr val="FF0000"/>
            </a:solidFill>
            <a:effectLst/>
          </a:endParaRPr>
        </a:p>
      </xdr:txBody>
    </xdr:sp>
    <xdr:clientData/>
  </xdr:twoCellAnchor>
  <xdr:twoCellAnchor>
    <xdr:from>
      <xdr:col>15</xdr:col>
      <xdr:colOff>180978</xdr:colOff>
      <xdr:row>19</xdr:row>
      <xdr:rowOff>161925</xdr:rowOff>
    </xdr:from>
    <xdr:to>
      <xdr:col>19</xdr:col>
      <xdr:colOff>28576</xdr:colOff>
      <xdr:row>21</xdr:row>
      <xdr:rowOff>133350</xdr:rowOff>
    </xdr:to>
    <xdr:sp macro="" textlink="">
      <xdr:nvSpPr>
        <xdr:cNvPr id="9" name="吹き出し: 線 8">
          <a:extLst>
            <a:ext uri="{FF2B5EF4-FFF2-40B4-BE49-F238E27FC236}">
              <a16:creationId xmlns:a16="http://schemas.microsoft.com/office/drawing/2014/main" id="{F449B029-0C83-489D-8299-C65BED1B6748}"/>
            </a:ext>
          </a:extLst>
        </xdr:cNvPr>
        <xdr:cNvSpPr/>
      </xdr:nvSpPr>
      <xdr:spPr bwMode="auto">
        <a:xfrm>
          <a:off x="7334253" y="4714875"/>
          <a:ext cx="2552698" cy="371475"/>
        </a:xfrm>
        <a:prstGeom prst="borderCallout1">
          <a:avLst>
            <a:gd name="adj1" fmla="val 37500"/>
            <a:gd name="adj2" fmla="val -98"/>
            <a:gd name="adj3" fmla="val 274978"/>
            <a:gd name="adj4" fmla="val -7322"/>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rgbClr val="FF0000"/>
              </a:solidFill>
              <a:effectLst/>
            </a:rPr>
            <a:t>リストから選択し、年度を入力してください。</a:t>
          </a:r>
          <a:endParaRPr lang="en-US" altLang="ja-JP" sz="1050">
            <a:solidFill>
              <a:srgbClr val="FF0000"/>
            </a:solidFill>
            <a:effectLst/>
          </a:endParaRPr>
        </a:p>
      </xdr:txBody>
    </xdr:sp>
    <xdr:clientData/>
  </xdr:twoCellAnchor>
  <xdr:twoCellAnchor>
    <xdr:from>
      <xdr:col>14</xdr:col>
      <xdr:colOff>19050</xdr:colOff>
      <xdr:row>0</xdr:row>
      <xdr:rowOff>47625</xdr:rowOff>
    </xdr:from>
    <xdr:to>
      <xdr:col>18</xdr:col>
      <xdr:colOff>65617</xdr:colOff>
      <xdr:row>0</xdr:row>
      <xdr:rowOff>183092</xdr:rowOff>
    </xdr:to>
    <xdr:sp macro="" textlink="">
      <xdr:nvSpPr>
        <xdr:cNvPr id="10" name="正方形/長方形 9">
          <a:extLst>
            <a:ext uri="{FF2B5EF4-FFF2-40B4-BE49-F238E27FC236}">
              <a16:creationId xmlns:a16="http://schemas.microsoft.com/office/drawing/2014/main" id="{2C457780-AA72-48B6-99A9-8486A0BF60F3}"/>
            </a:ext>
          </a:extLst>
        </xdr:cNvPr>
        <xdr:cNvSpPr/>
      </xdr:nvSpPr>
      <xdr:spPr bwMode="auto">
        <a:xfrm>
          <a:off x="6905625" y="47625"/>
          <a:ext cx="2199217" cy="135467"/>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28</xdr:col>
      <xdr:colOff>160867</xdr:colOff>
      <xdr:row>1</xdr:row>
      <xdr:rowOff>76199</xdr:rowOff>
    </xdr:from>
    <xdr:to>
      <xdr:col>31</xdr:col>
      <xdr:colOff>143933</xdr:colOff>
      <xdr:row>3</xdr:row>
      <xdr:rowOff>33866</xdr:rowOff>
    </xdr:to>
    <xdr:sp macro="" textlink="">
      <xdr:nvSpPr>
        <xdr:cNvPr id="5" name="吹き出し: 線 4">
          <a:extLst>
            <a:ext uri="{FF2B5EF4-FFF2-40B4-BE49-F238E27FC236}">
              <a16:creationId xmlns:a16="http://schemas.microsoft.com/office/drawing/2014/main" id="{62B62CCE-9E47-4C91-B104-428897041DF2}"/>
            </a:ext>
          </a:extLst>
        </xdr:cNvPr>
        <xdr:cNvSpPr/>
      </xdr:nvSpPr>
      <xdr:spPr bwMode="auto">
        <a:xfrm>
          <a:off x="12581467" y="313266"/>
          <a:ext cx="1837266" cy="347133"/>
        </a:xfrm>
        <a:prstGeom prst="borderCallout1">
          <a:avLst>
            <a:gd name="adj1" fmla="val 37500"/>
            <a:gd name="adj2" fmla="val -98"/>
            <a:gd name="adj3" fmla="val 26044"/>
            <a:gd name="adj4" fmla="val -112995"/>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baseline="0">
              <a:solidFill>
                <a:srgbClr val="FF0000"/>
              </a:solidFill>
              <a:effectLst/>
            </a:rPr>
            <a:t> 半角英数字で入力して下さい</a:t>
          </a:r>
          <a:endParaRPr lang="en-US" altLang="ja-JP">
            <a:solidFill>
              <a:srgbClr val="FF0000"/>
            </a:solidFill>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87630</xdr:colOff>
      <xdr:row>2</xdr:row>
      <xdr:rowOff>190500</xdr:rowOff>
    </xdr:from>
    <xdr:to>
      <xdr:col>0</xdr:col>
      <xdr:colOff>1883833</xdr:colOff>
      <xdr:row>9</xdr:row>
      <xdr:rowOff>15240</xdr:rowOff>
    </xdr:to>
    <xdr:sp macro="" textlink="">
      <xdr:nvSpPr>
        <xdr:cNvPr id="4" name="テキスト ボックス 3">
          <a:extLst>
            <a:ext uri="{FF2B5EF4-FFF2-40B4-BE49-F238E27FC236}">
              <a16:creationId xmlns:a16="http://schemas.microsoft.com/office/drawing/2014/main" id="{1D52DC23-DDD0-4F53-B35C-9E9782454815}"/>
            </a:ext>
          </a:extLst>
        </xdr:cNvPr>
        <xdr:cNvSpPr txBox="1"/>
      </xdr:nvSpPr>
      <xdr:spPr>
        <a:xfrm>
          <a:off x="87630" y="624417"/>
          <a:ext cx="1796203" cy="123232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シートの内容は集計表より</a:t>
          </a:r>
          <a:endParaRPr kumimoji="1" lang="en-US" altLang="ja-JP" sz="1100"/>
        </a:p>
        <a:p>
          <a:r>
            <a:rPr kumimoji="1" lang="ja-JP" altLang="en-US" sz="1100"/>
            <a:t>自動転記されますので</a:t>
          </a:r>
          <a:endParaRPr kumimoji="1" lang="en-US" altLang="ja-JP" sz="1100"/>
        </a:p>
        <a:p>
          <a:r>
            <a:rPr kumimoji="1" lang="ja-JP" altLang="en-US" sz="1100"/>
            <a:t>基本的に編集不要です。</a:t>
          </a:r>
          <a:endParaRPr kumimoji="1" lang="en-US" altLang="ja-JP" sz="1100"/>
        </a:p>
        <a:p>
          <a:endParaRPr kumimoji="1" lang="en-US" altLang="ja-JP" sz="1100"/>
        </a:p>
        <a:p>
          <a:r>
            <a:rPr kumimoji="1" lang="ja-JP" altLang="en-US" sz="1100"/>
            <a:t>額を修正する際は</a:t>
          </a:r>
          <a:endParaRPr kumimoji="1" lang="en-US" altLang="ja-JP" sz="1100"/>
        </a:p>
        <a:p>
          <a:r>
            <a:rPr kumimoji="1" lang="ja-JP" altLang="en-US" sz="1100"/>
            <a:t>集計表を編集して下さい。</a:t>
          </a:r>
        </a:p>
      </xdr:txBody>
    </xdr:sp>
    <xdr:clientData/>
  </xdr:twoCellAnchor>
  <xdr:twoCellAnchor>
    <xdr:from>
      <xdr:col>0</xdr:col>
      <xdr:colOff>87630</xdr:colOff>
      <xdr:row>0</xdr:row>
      <xdr:rowOff>114300</xdr:rowOff>
    </xdr:from>
    <xdr:to>
      <xdr:col>0</xdr:col>
      <xdr:colOff>1883833</xdr:colOff>
      <xdr:row>2</xdr:row>
      <xdr:rowOff>102870</xdr:rowOff>
    </xdr:to>
    <xdr:sp macro="" textlink="">
      <xdr:nvSpPr>
        <xdr:cNvPr id="5" name="テキスト ボックス 4">
          <a:extLst>
            <a:ext uri="{FF2B5EF4-FFF2-40B4-BE49-F238E27FC236}">
              <a16:creationId xmlns:a16="http://schemas.microsoft.com/office/drawing/2014/main" id="{1A47D205-3117-42DA-8F6A-7FFA04D76037}"/>
            </a:ext>
          </a:extLst>
        </xdr:cNvPr>
        <xdr:cNvSpPr txBox="1"/>
      </xdr:nvSpPr>
      <xdr:spPr>
        <a:xfrm>
          <a:off x="87630" y="114300"/>
          <a:ext cx="1796203" cy="42248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rgbClr val="FF0000"/>
              </a:solidFill>
            </a:rPr>
            <a:t>代表機関のみ提出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402166</xdr:colOff>
      <xdr:row>33</xdr:row>
      <xdr:rowOff>158750</xdr:rowOff>
    </xdr:from>
    <xdr:to>
      <xdr:col>17</xdr:col>
      <xdr:colOff>733425</xdr:colOff>
      <xdr:row>35</xdr:row>
      <xdr:rowOff>171449</xdr:rowOff>
    </xdr:to>
    <xdr:sp macro="" textlink="">
      <xdr:nvSpPr>
        <xdr:cNvPr id="5" name="吹き出し: 線 4">
          <a:extLst>
            <a:ext uri="{FF2B5EF4-FFF2-40B4-BE49-F238E27FC236}">
              <a16:creationId xmlns:a16="http://schemas.microsoft.com/office/drawing/2014/main" id="{0C8F4C8F-8EDD-4D8A-92BE-C80482767DF5}"/>
            </a:ext>
          </a:extLst>
        </xdr:cNvPr>
        <xdr:cNvSpPr/>
      </xdr:nvSpPr>
      <xdr:spPr bwMode="auto">
        <a:xfrm>
          <a:off x="8003116" y="6797675"/>
          <a:ext cx="6551084" cy="412749"/>
        </a:xfrm>
        <a:prstGeom prst="borderCallout1">
          <a:avLst>
            <a:gd name="adj1" fmla="val -1630"/>
            <a:gd name="adj2" fmla="val 313"/>
            <a:gd name="adj3" fmla="val -45584"/>
            <a:gd name="adj4" fmla="val 104"/>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「別添１　集計表」シート</a:t>
          </a:r>
          <a:r>
            <a:rPr lang="en-US" altLang="ja-JP" sz="1000">
              <a:solidFill>
                <a:srgbClr val="FF0000"/>
              </a:solidFill>
              <a:effectLst/>
            </a:rPr>
            <a:t>B4</a:t>
          </a:r>
          <a:r>
            <a:rPr lang="ja-JP" altLang="en-US" sz="1000">
              <a:solidFill>
                <a:srgbClr val="FF0000"/>
              </a:solidFill>
              <a:effectLst/>
            </a:rPr>
            <a:t>セル「管理運営機関設置の有無」で「有」とした場合のみ「一般管理費」が表示されます。</a:t>
          </a:r>
          <a:endParaRPr lang="ja-JP" altLang="ja-JP" sz="1000">
            <a:solidFill>
              <a:srgbClr val="FF0000"/>
            </a:solidFill>
            <a:effectLst/>
          </a:endParaRPr>
        </a:p>
      </xdr:txBody>
    </xdr:sp>
    <xdr:clientData/>
  </xdr:twoCellAnchor>
  <xdr:twoCellAnchor>
    <xdr:from>
      <xdr:col>9</xdr:col>
      <xdr:colOff>133350</xdr:colOff>
      <xdr:row>0</xdr:row>
      <xdr:rowOff>76200</xdr:rowOff>
    </xdr:from>
    <xdr:to>
      <xdr:col>12</xdr:col>
      <xdr:colOff>1008592</xdr:colOff>
      <xdr:row>0</xdr:row>
      <xdr:rowOff>211667</xdr:rowOff>
    </xdr:to>
    <xdr:sp macro="" textlink="">
      <xdr:nvSpPr>
        <xdr:cNvPr id="6" name="正方形/長方形 5">
          <a:extLst>
            <a:ext uri="{FF2B5EF4-FFF2-40B4-BE49-F238E27FC236}">
              <a16:creationId xmlns:a16="http://schemas.microsoft.com/office/drawing/2014/main" id="{74E21C17-FC9D-4E4C-BBA9-36218D099831}"/>
            </a:ext>
          </a:extLst>
        </xdr:cNvPr>
        <xdr:cNvSpPr/>
      </xdr:nvSpPr>
      <xdr:spPr bwMode="auto">
        <a:xfrm>
          <a:off x="7477125" y="76200"/>
          <a:ext cx="2199217" cy="135467"/>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14</xdr:col>
      <xdr:colOff>137582</xdr:colOff>
      <xdr:row>9</xdr:row>
      <xdr:rowOff>190501</xdr:rowOff>
    </xdr:from>
    <xdr:to>
      <xdr:col>18</xdr:col>
      <xdr:colOff>31888</xdr:colOff>
      <xdr:row>11</xdr:row>
      <xdr:rowOff>143745</xdr:rowOff>
    </xdr:to>
    <xdr:sp macro="" textlink="">
      <xdr:nvSpPr>
        <xdr:cNvPr id="7" name="吹き出し: 線 6">
          <a:extLst>
            <a:ext uri="{FF2B5EF4-FFF2-40B4-BE49-F238E27FC236}">
              <a16:creationId xmlns:a16="http://schemas.microsoft.com/office/drawing/2014/main" id="{52466C65-1019-439C-AA6B-DF0BC0B3E0F6}"/>
            </a:ext>
          </a:extLst>
        </xdr:cNvPr>
        <xdr:cNvSpPr/>
      </xdr:nvSpPr>
      <xdr:spPr bwMode="auto">
        <a:xfrm>
          <a:off x="10826749" y="2042584"/>
          <a:ext cx="3841889" cy="355411"/>
        </a:xfrm>
        <a:prstGeom prst="borderCallout1">
          <a:avLst>
            <a:gd name="adj1" fmla="val -1630"/>
            <a:gd name="adj2" fmla="val 313"/>
            <a:gd name="adj3" fmla="val -111547"/>
            <a:gd name="adj4" fmla="val 323"/>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（予算額－繰越額）より精算額が大きい場合は赤字で表示されますので、</a:t>
          </a:r>
          <a:endParaRPr lang="en-US" altLang="ja-JP" sz="1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自己負担額が記載されているか確認をしてください。</a:t>
          </a:r>
          <a:endParaRPr lang="ja-JP" altLang="ja-JP" sz="1000">
            <a:solidFill>
              <a:srgbClr val="FF0000"/>
            </a:solidFill>
            <a:effectLst/>
          </a:endParaRPr>
        </a:p>
      </xdr:txBody>
    </xdr:sp>
    <xdr:clientData/>
  </xdr:twoCellAnchor>
  <xdr:twoCellAnchor>
    <xdr:from>
      <xdr:col>11</xdr:col>
      <xdr:colOff>814916</xdr:colOff>
      <xdr:row>13</xdr:row>
      <xdr:rowOff>21167</xdr:rowOff>
    </xdr:from>
    <xdr:to>
      <xdr:col>20</xdr:col>
      <xdr:colOff>313113</xdr:colOff>
      <xdr:row>15</xdr:row>
      <xdr:rowOff>124885</xdr:rowOff>
    </xdr:to>
    <xdr:sp macro="" textlink="">
      <xdr:nvSpPr>
        <xdr:cNvPr id="8" name="吹き出し: 線 7">
          <a:extLst>
            <a:ext uri="{FF2B5EF4-FFF2-40B4-BE49-F238E27FC236}">
              <a16:creationId xmlns:a16="http://schemas.microsoft.com/office/drawing/2014/main" id="{DDBD085F-B184-485D-8D16-820C9D30F90F}"/>
            </a:ext>
          </a:extLst>
        </xdr:cNvPr>
        <xdr:cNvSpPr/>
      </xdr:nvSpPr>
      <xdr:spPr bwMode="auto">
        <a:xfrm>
          <a:off x="8424333" y="2677584"/>
          <a:ext cx="6895947" cy="505884"/>
        </a:xfrm>
        <a:prstGeom prst="borderCallout1">
          <a:avLst>
            <a:gd name="adj1" fmla="val -1630"/>
            <a:gd name="adj2" fmla="val 313"/>
            <a:gd name="adj3" fmla="val -284526"/>
            <a:gd name="adj4" fmla="val 21941"/>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左記予算額のうち、「繰越承認申請書（経理様式８）」を提出し、繰越が認められた場合は繰越額を記載してください。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繰越額を除いた額で変更契約を行っている場合は、変更契約後の金額を予算額に記載し、繰越額欄は記載不要です。</a:t>
          </a:r>
          <a:endParaRPr lang="ja-JP" altLang="ja-JP" sz="10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105833</xdr:colOff>
      <xdr:row>45</xdr:row>
      <xdr:rowOff>74084</xdr:rowOff>
    </xdr:from>
    <xdr:to>
      <xdr:col>12</xdr:col>
      <xdr:colOff>793750</xdr:colOff>
      <xdr:row>47</xdr:row>
      <xdr:rowOff>0</xdr:rowOff>
    </xdr:to>
    <xdr:sp macro="" textlink="">
      <xdr:nvSpPr>
        <xdr:cNvPr id="4" name="吹き出し: 線 3">
          <a:extLst>
            <a:ext uri="{FF2B5EF4-FFF2-40B4-BE49-F238E27FC236}">
              <a16:creationId xmlns:a16="http://schemas.microsoft.com/office/drawing/2014/main" id="{8576DF4E-3F5F-4224-A556-935EED26D5C3}"/>
            </a:ext>
          </a:extLst>
        </xdr:cNvPr>
        <xdr:cNvSpPr/>
      </xdr:nvSpPr>
      <xdr:spPr bwMode="auto">
        <a:xfrm>
          <a:off x="7175500" y="9990667"/>
          <a:ext cx="4413250" cy="328083"/>
        </a:xfrm>
        <a:prstGeom prst="borderCallout1">
          <a:avLst>
            <a:gd name="adj1" fmla="val 2718"/>
            <a:gd name="adj2" fmla="val 99554"/>
            <a:gd name="adj3" fmla="val -54279"/>
            <a:gd name="adj4" fmla="val 108712"/>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自己資金が、マッチングファンド条件成立下限額以下の場合に表示されます。</a:t>
          </a:r>
          <a:endParaRPr lang="ja-JP" altLang="ja-JP" sz="1000">
            <a:solidFill>
              <a:srgbClr val="FF0000"/>
            </a:solidFill>
            <a:effectLst/>
          </a:endParaRPr>
        </a:p>
      </xdr:txBody>
    </xdr:sp>
    <xdr:clientData/>
  </xdr:twoCellAnchor>
  <xdr:twoCellAnchor>
    <xdr:from>
      <xdr:col>8</xdr:col>
      <xdr:colOff>31749</xdr:colOff>
      <xdr:row>0</xdr:row>
      <xdr:rowOff>31750</xdr:rowOff>
    </xdr:from>
    <xdr:to>
      <xdr:col>10</xdr:col>
      <xdr:colOff>622299</xdr:colOff>
      <xdr:row>0</xdr:row>
      <xdr:rowOff>167217</xdr:rowOff>
    </xdr:to>
    <xdr:sp macro="" textlink="">
      <xdr:nvSpPr>
        <xdr:cNvPr id="5" name="正方形/長方形 4">
          <a:extLst>
            <a:ext uri="{FF2B5EF4-FFF2-40B4-BE49-F238E27FC236}">
              <a16:creationId xmlns:a16="http://schemas.microsoft.com/office/drawing/2014/main" id="{0928395D-98AE-47BF-92C2-8D5804BD1DE4}"/>
            </a:ext>
          </a:extLst>
        </xdr:cNvPr>
        <xdr:cNvSpPr/>
      </xdr:nvSpPr>
      <xdr:spPr bwMode="auto">
        <a:xfrm>
          <a:off x="6847416" y="264583"/>
          <a:ext cx="2199216" cy="135467"/>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1100667</xdr:colOff>
      <xdr:row>13</xdr:row>
      <xdr:rowOff>10583</xdr:rowOff>
    </xdr:from>
    <xdr:to>
      <xdr:col>20</xdr:col>
      <xdr:colOff>455083</xdr:colOff>
      <xdr:row>15</xdr:row>
      <xdr:rowOff>86784</xdr:rowOff>
    </xdr:to>
    <xdr:grpSp>
      <xdr:nvGrpSpPr>
        <xdr:cNvPr id="3" name="グループ化 2">
          <a:extLst>
            <a:ext uri="{FF2B5EF4-FFF2-40B4-BE49-F238E27FC236}">
              <a16:creationId xmlns:a16="http://schemas.microsoft.com/office/drawing/2014/main" id="{7E9D3327-EC75-4786-AD7A-1D06AD3E9A9D}"/>
            </a:ext>
          </a:extLst>
        </xdr:cNvPr>
        <xdr:cNvGrpSpPr/>
      </xdr:nvGrpSpPr>
      <xdr:grpSpPr>
        <a:xfrm>
          <a:off x="13324417" y="2751666"/>
          <a:ext cx="1227666" cy="478368"/>
          <a:chOff x="13487400" y="2419350"/>
          <a:chExt cx="1047750" cy="476251"/>
        </a:xfrm>
      </xdr:grpSpPr>
      <xdr:sp macro="" textlink="">
        <xdr:nvSpPr>
          <xdr:cNvPr id="4" name="吹き出し: 線 3">
            <a:extLst>
              <a:ext uri="{FF2B5EF4-FFF2-40B4-BE49-F238E27FC236}">
                <a16:creationId xmlns:a16="http://schemas.microsoft.com/office/drawing/2014/main" id="{380DDF9C-4274-4B66-8EFB-89C3B87DFAE7}"/>
              </a:ext>
            </a:extLst>
          </xdr:cNvPr>
          <xdr:cNvSpPr/>
        </xdr:nvSpPr>
        <xdr:spPr bwMode="auto">
          <a:xfrm>
            <a:off x="13487400" y="2514601"/>
            <a:ext cx="1047750" cy="381000"/>
          </a:xfrm>
          <a:prstGeom prst="borderCallout1">
            <a:avLst>
              <a:gd name="adj1" fmla="val 1714"/>
              <a:gd name="adj2" fmla="val 98349"/>
              <a:gd name="adj3" fmla="val -83233"/>
              <a:gd name="adj4" fmla="val 87430"/>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リースは記載不要</a:t>
            </a:r>
            <a:endParaRPr lang="ja-JP" altLang="ja-JP" sz="1000">
              <a:solidFill>
                <a:srgbClr val="FF0000"/>
              </a:solidFill>
              <a:effectLst/>
            </a:endParaRPr>
          </a:p>
        </xdr:txBody>
      </xdr:sp>
      <xdr:cxnSp macro="">
        <xdr:nvCxnSpPr>
          <xdr:cNvPr id="5" name="直線コネクタ 4">
            <a:extLst>
              <a:ext uri="{FF2B5EF4-FFF2-40B4-BE49-F238E27FC236}">
                <a16:creationId xmlns:a16="http://schemas.microsoft.com/office/drawing/2014/main" id="{3EE13D68-E389-405F-BB5C-53ADA7E6CC86}"/>
              </a:ext>
            </a:extLst>
          </xdr:cNvPr>
          <xdr:cNvCxnSpPr>
            <a:stCxn id="4" idx="3"/>
          </xdr:cNvCxnSpPr>
        </xdr:nvCxnSpPr>
        <xdr:spPr bwMode="auto">
          <a:xfrm flipH="1" flipV="1">
            <a:off x="13906500" y="2419350"/>
            <a:ext cx="104775" cy="95251"/>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grpSp>
    <xdr:clientData/>
  </xdr:twoCellAnchor>
  <xdr:twoCellAnchor>
    <xdr:from>
      <xdr:col>13</xdr:col>
      <xdr:colOff>31750</xdr:colOff>
      <xdr:row>13</xdr:row>
      <xdr:rowOff>84667</xdr:rowOff>
    </xdr:from>
    <xdr:to>
      <xdr:col>16</xdr:col>
      <xdr:colOff>466726</xdr:colOff>
      <xdr:row>17</xdr:row>
      <xdr:rowOff>16934</xdr:rowOff>
    </xdr:to>
    <xdr:sp macro="" textlink="">
      <xdr:nvSpPr>
        <xdr:cNvPr id="6" name="吹き出し: 線 5">
          <a:extLst>
            <a:ext uri="{FF2B5EF4-FFF2-40B4-BE49-F238E27FC236}">
              <a16:creationId xmlns:a16="http://schemas.microsoft.com/office/drawing/2014/main" id="{E31C4CF1-C65C-4D73-A941-57BFD1F841C5}"/>
            </a:ext>
          </a:extLst>
        </xdr:cNvPr>
        <xdr:cNvSpPr/>
      </xdr:nvSpPr>
      <xdr:spPr bwMode="auto">
        <a:xfrm>
          <a:off x="8276167" y="2868084"/>
          <a:ext cx="3207809" cy="736600"/>
        </a:xfrm>
        <a:prstGeom prst="borderCallout1">
          <a:avLst>
            <a:gd name="adj1" fmla="val 2266"/>
            <a:gd name="adj2" fmla="val 99811"/>
            <a:gd name="adj3" fmla="val -243348"/>
            <a:gd name="adj4" fmla="val 159946"/>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0000"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耐用年数は、</a:t>
          </a:r>
          <a:endParaRPr lang="en-US" altLang="ja-JP" sz="1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「委託業務研究実施要領～事務処理関係編～」</a:t>
          </a:r>
          <a:endParaRPr lang="en-US" altLang="ja-JP" sz="1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４．委託費により取得した物品の取扱い　</a:t>
          </a:r>
          <a:endParaRPr lang="en-US" altLang="ja-JP" sz="1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を確認のうえ、入力してください。</a:t>
          </a:r>
          <a:endParaRPr lang="ja-JP" altLang="ja-JP" sz="1000">
            <a:solidFill>
              <a:srgbClr val="FF0000"/>
            </a:solidFill>
            <a:effectLst/>
          </a:endParaRPr>
        </a:p>
      </xdr:txBody>
    </xdr:sp>
    <xdr:clientData/>
  </xdr:twoCellAnchor>
  <xdr:oneCellAnchor>
    <xdr:from>
      <xdr:col>13</xdr:col>
      <xdr:colOff>105833</xdr:colOff>
      <xdr:row>17</xdr:row>
      <xdr:rowOff>74083</xdr:rowOff>
    </xdr:from>
    <xdr:ext cx="6115050" cy="275717"/>
    <xdr:sp macro="" textlink="">
      <xdr:nvSpPr>
        <xdr:cNvPr id="8" name="テキスト ボックス 7">
          <a:extLst>
            <a:ext uri="{FF2B5EF4-FFF2-40B4-BE49-F238E27FC236}">
              <a16:creationId xmlns:a16="http://schemas.microsoft.com/office/drawing/2014/main" id="{E923EB60-67E9-4B5F-A2B7-D777724B2FEF}"/>
            </a:ext>
          </a:extLst>
        </xdr:cNvPr>
        <xdr:cNvSpPr txBox="1"/>
      </xdr:nvSpPr>
      <xdr:spPr>
        <a:xfrm>
          <a:off x="8265583" y="3788833"/>
          <a:ext cx="611505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oneCellAnchor>
    <xdr:from>
      <xdr:col>13</xdr:col>
      <xdr:colOff>63501</xdr:colOff>
      <xdr:row>36</xdr:row>
      <xdr:rowOff>31749</xdr:rowOff>
    </xdr:from>
    <xdr:ext cx="6115050" cy="275717"/>
    <xdr:sp macro="" textlink="">
      <xdr:nvSpPr>
        <xdr:cNvPr id="11" name="テキスト ボックス 10">
          <a:extLst>
            <a:ext uri="{FF2B5EF4-FFF2-40B4-BE49-F238E27FC236}">
              <a16:creationId xmlns:a16="http://schemas.microsoft.com/office/drawing/2014/main" id="{6C20AFD4-730D-42D8-8C6C-387FE4D56FA4}"/>
            </a:ext>
          </a:extLst>
        </xdr:cNvPr>
        <xdr:cNvSpPr txBox="1"/>
      </xdr:nvSpPr>
      <xdr:spPr>
        <a:xfrm>
          <a:off x="8307918" y="7397749"/>
          <a:ext cx="611505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twoCellAnchor>
    <xdr:from>
      <xdr:col>12</xdr:col>
      <xdr:colOff>39159</xdr:colOff>
      <xdr:row>0</xdr:row>
      <xdr:rowOff>57149</xdr:rowOff>
    </xdr:from>
    <xdr:to>
      <xdr:col>14</xdr:col>
      <xdr:colOff>895351</xdr:colOff>
      <xdr:row>0</xdr:row>
      <xdr:rowOff>192616</xdr:rowOff>
    </xdr:to>
    <xdr:sp macro="" textlink="">
      <xdr:nvSpPr>
        <xdr:cNvPr id="12" name="正方形/長方形 11">
          <a:extLst>
            <a:ext uri="{FF2B5EF4-FFF2-40B4-BE49-F238E27FC236}">
              <a16:creationId xmlns:a16="http://schemas.microsoft.com/office/drawing/2014/main" id="{E87464B0-5E08-40AB-AB2F-919EB7F6CBC0}"/>
            </a:ext>
          </a:extLst>
        </xdr:cNvPr>
        <xdr:cNvSpPr/>
      </xdr:nvSpPr>
      <xdr:spPr bwMode="auto">
        <a:xfrm>
          <a:off x="8156576" y="300566"/>
          <a:ext cx="2200275" cy="135467"/>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13</xdr:col>
      <xdr:colOff>21166</xdr:colOff>
      <xdr:row>46</xdr:row>
      <xdr:rowOff>74085</xdr:rowOff>
    </xdr:from>
    <xdr:to>
      <xdr:col>21</xdr:col>
      <xdr:colOff>677333</xdr:colOff>
      <xdr:row>48</xdr:row>
      <xdr:rowOff>31750</xdr:rowOff>
    </xdr:to>
    <xdr:sp macro="" textlink="">
      <xdr:nvSpPr>
        <xdr:cNvPr id="9" name="テキスト ボックス 8">
          <a:extLst>
            <a:ext uri="{FF2B5EF4-FFF2-40B4-BE49-F238E27FC236}">
              <a16:creationId xmlns:a16="http://schemas.microsoft.com/office/drawing/2014/main" id="{E7C9795A-95FF-49A8-920E-052388D4FEF4}"/>
            </a:ext>
          </a:extLst>
        </xdr:cNvPr>
        <xdr:cNvSpPr txBox="1"/>
      </xdr:nvSpPr>
      <xdr:spPr>
        <a:xfrm>
          <a:off x="8265583" y="9450918"/>
          <a:ext cx="7270750" cy="359832"/>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r>
            <a:rPr kumimoji="1" lang="ja-JP" altLang="en-US" sz="1100" b="1">
              <a:solidFill>
                <a:sysClr val="windowText" lastClr="000000"/>
              </a:solidFill>
            </a:rPr>
            <a:t>注）ファイナンスリースの場合は、「リース物品の利用状況報告書（経理様式</a:t>
          </a:r>
          <a:r>
            <a:rPr kumimoji="1" lang="en-US" altLang="ja-JP" sz="1100" b="1">
              <a:solidFill>
                <a:sysClr val="windowText" lastClr="000000"/>
              </a:solidFill>
            </a:rPr>
            <a:t>15</a:t>
          </a:r>
          <a:r>
            <a:rPr kumimoji="1" lang="ja-JP" altLang="en-US" sz="1100" b="1">
              <a:solidFill>
                <a:sysClr val="windowText" lastClr="000000"/>
              </a:solidFill>
            </a:rPr>
            <a:t>）」をあわせて提出してください。</a:t>
          </a:r>
        </a:p>
      </xdr:txBody>
    </xdr:sp>
    <xdr:clientData/>
  </xdr:twoCellAnchor>
  <xdr:twoCellAnchor>
    <xdr:from>
      <xdr:col>21</xdr:col>
      <xdr:colOff>116417</xdr:colOff>
      <xdr:row>7</xdr:row>
      <xdr:rowOff>158750</xdr:rowOff>
    </xdr:from>
    <xdr:to>
      <xdr:col>24</xdr:col>
      <xdr:colOff>211666</xdr:colOff>
      <xdr:row>9</xdr:row>
      <xdr:rowOff>159808</xdr:rowOff>
    </xdr:to>
    <xdr:sp macro="" textlink="">
      <xdr:nvSpPr>
        <xdr:cNvPr id="2" name="吹き出し: 線 1">
          <a:extLst>
            <a:ext uri="{FF2B5EF4-FFF2-40B4-BE49-F238E27FC236}">
              <a16:creationId xmlns:a16="http://schemas.microsoft.com/office/drawing/2014/main" id="{C7D90F16-F7CF-493D-AAAA-3FFCB44CD840}"/>
            </a:ext>
          </a:extLst>
        </xdr:cNvPr>
        <xdr:cNvSpPr/>
      </xdr:nvSpPr>
      <xdr:spPr bwMode="auto">
        <a:xfrm>
          <a:off x="14975417" y="1693333"/>
          <a:ext cx="1513416" cy="403225"/>
        </a:xfrm>
        <a:prstGeom prst="borderCallout1">
          <a:avLst>
            <a:gd name="adj1" fmla="val 4968"/>
            <a:gd name="adj2" fmla="val -189"/>
            <a:gd name="adj3" fmla="val -40077"/>
            <a:gd name="adj4" fmla="val 976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0000"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0">
              <a:solidFill>
                <a:srgbClr val="FF0000"/>
              </a:solidFill>
              <a:effectLst/>
            </a:rPr>
            <a:t>帳簿に記載の納品日を記載してください。</a:t>
          </a:r>
          <a:endParaRPr lang="ja-JP" altLang="ja-JP" sz="1000" b="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42333</xdr:colOff>
      <xdr:row>0</xdr:row>
      <xdr:rowOff>31749</xdr:rowOff>
    </xdr:from>
    <xdr:to>
      <xdr:col>12</xdr:col>
      <xdr:colOff>432858</xdr:colOff>
      <xdr:row>1</xdr:row>
      <xdr:rowOff>12699</xdr:rowOff>
    </xdr:to>
    <xdr:sp macro="" textlink="">
      <xdr:nvSpPr>
        <xdr:cNvPr id="3" name="正方形/長方形 2">
          <a:extLst>
            <a:ext uri="{FF2B5EF4-FFF2-40B4-BE49-F238E27FC236}">
              <a16:creationId xmlns:a16="http://schemas.microsoft.com/office/drawing/2014/main" id="{1965C734-1774-4EB2-BD7B-08622507878F}"/>
            </a:ext>
          </a:extLst>
        </xdr:cNvPr>
        <xdr:cNvSpPr/>
      </xdr:nvSpPr>
      <xdr:spPr bwMode="auto">
        <a:xfrm>
          <a:off x="8085666" y="264582"/>
          <a:ext cx="2030942" cy="182034"/>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11</xdr:col>
      <xdr:colOff>1270001</xdr:colOff>
      <xdr:row>7</xdr:row>
      <xdr:rowOff>105833</xdr:rowOff>
    </xdr:from>
    <xdr:to>
      <xdr:col>11</xdr:col>
      <xdr:colOff>1407584</xdr:colOff>
      <xdr:row>11</xdr:row>
      <xdr:rowOff>52917</xdr:rowOff>
    </xdr:to>
    <xdr:sp macro="" textlink="">
      <xdr:nvSpPr>
        <xdr:cNvPr id="4" name="左中かっこ 3">
          <a:extLst>
            <a:ext uri="{FF2B5EF4-FFF2-40B4-BE49-F238E27FC236}">
              <a16:creationId xmlns:a16="http://schemas.microsoft.com/office/drawing/2014/main" id="{ECF6056D-7F30-4D6A-B0E3-BF06CE570E18}"/>
            </a:ext>
          </a:extLst>
        </xdr:cNvPr>
        <xdr:cNvSpPr/>
      </xdr:nvSpPr>
      <xdr:spPr bwMode="auto">
        <a:xfrm>
          <a:off x="9385301" y="2001308"/>
          <a:ext cx="137583" cy="747184"/>
        </a:xfrm>
        <a:prstGeom prst="leftBrac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11</xdr:col>
      <xdr:colOff>687917</xdr:colOff>
      <xdr:row>8</xdr:row>
      <xdr:rowOff>137583</xdr:rowOff>
    </xdr:from>
    <xdr:ext cx="518583" cy="296334"/>
    <xdr:sp macro="" textlink="">
      <xdr:nvSpPr>
        <xdr:cNvPr id="5" name="テキスト ボックス 4">
          <a:extLst>
            <a:ext uri="{FF2B5EF4-FFF2-40B4-BE49-F238E27FC236}">
              <a16:creationId xmlns:a16="http://schemas.microsoft.com/office/drawing/2014/main" id="{D42654F7-D97C-4DB5-B4C7-EFD120A5F588}"/>
            </a:ext>
          </a:extLst>
        </xdr:cNvPr>
        <xdr:cNvSpPr txBox="1"/>
      </xdr:nvSpPr>
      <xdr:spPr>
        <a:xfrm>
          <a:off x="8803217" y="2233083"/>
          <a:ext cx="518583" cy="296334"/>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0">
              <a:solidFill>
                <a:srgbClr val="FF0000"/>
              </a:solidFill>
            </a:rPr>
            <a:t>内訳</a:t>
          </a:r>
        </a:p>
      </xdr:txBody>
    </xdr:sp>
    <xdr:clientData/>
  </xdr:oneCellAnchor>
  <xdr:twoCellAnchor>
    <xdr:from>
      <xdr:col>14</xdr:col>
      <xdr:colOff>180975</xdr:colOff>
      <xdr:row>9</xdr:row>
      <xdr:rowOff>66675</xdr:rowOff>
    </xdr:from>
    <xdr:to>
      <xdr:col>18</xdr:col>
      <xdr:colOff>23284</xdr:colOff>
      <xdr:row>12</xdr:row>
      <xdr:rowOff>3175</xdr:rowOff>
    </xdr:to>
    <xdr:sp macro="" textlink="">
      <xdr:nvSpPr>
        <xdr:cNvPr id="6" name="吹き出し: 線 5">
          <a:extLst>
            <a:ext uri="{FF2B5EF4-FFF2-40B4-BE49-F238E27FC236}">
              <a16:creationId xmlns:a16="http://schemas.microsoft.com/office/drawing/2014/main" id="{07142215-65C7-43DD-A2C4-5D77941DAF50}"/>
            </a:ext>
          </a:extLst>
        </xdr:cNvPr>
        <xdr:cNvSpPr/>
      </xdr:nvSpPr>
      <xdr:spPr bwMode="auto">
        <a:xfrm>
          <a:off x="12249150" y="2105025"/>
          <a:ext cx="3528484" cy="536575"/>
        </a:xfrm>
        <a:prstGeom prst="borderCallout1">
          <a:avLst>
            <a:gd name="adj1" fmla="val 103449"/>
            <a:gd name="adj2" fmla="val 49871"/>
            <a:gd name="adj3" fmla="val 143835"/>
            <a:gd name="adj4" fmla="val 61446"/>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事業終了時に、解体・撤去等により処分する場合は、「無」と記載してください。</a:t>
          </a:r>
          <a:endParaRPr lang="ja-JP" altLang="ja-JP" sz="1000">
            <a:solidFill>
              <a:srgbClr val="FF0000"/>
            </a:solidFill>
            <a:effectLst/>
          </a:endParaRPr>
        </a:p>
      </xdr:txBody>
    </xdr:sp>
    <xdr:clientData/>
  </xdr:twoCellAnchor>
  <xdr:oneCellAnchor>
    <xdr:from>
      <xdr:col>11</xdr:col>
      <xdr:colOff>186267</xdr:colOff>
      <xdr:row>16</xdr:row>
      <xdr:rowOff>13759</xdr:rowOff>
    </xdr:from>
    <xdr:ext cx="4973955" cy="275717"/>
    <xdr:sp macro="" textlink="">
      <xdr:nvSpPr>
        <xdr:cNvPr id="8" name="テキスト ボックス 7">
          <a:extLst>
            <a:ext uri="{FF2B5EF4-FFF2-40B4-BE49-F238E27FC236}">
              <a16:creationId xmlns:a16="http://schemas.microsoft.com/office/drawing/2014/main" id="{05F78FD8-BD92-4828-8EB3-187841AF584B}"/>
            </a:ext>
          </a:extLst>
        </xdr:cNvPr>
        <xdr:cNvSpPr txBox="1"/>
      </xdr:nvSpPr>
      <xdr:spPr>
        <a:xfrm>
          <a:off x="8356600" y="3442759"/>
          <a:ext cx="497395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twoCellAnchor>
    <xdr:from>
      <xdr:col>14</xdr:col>
      <xdr:colOff>238125</xdr:colOff>
      <xdr:row>18</xdr:row>
      <xdr:rowOff>171450</xdr:rowOff>
    </xdr:from>
    <xdr:to>
      <xdr:col>15</xdr:col>
      <xdr:colOff>642408</xdr:colOff>
      <xdr:row>20</xdr:row>
      <xdr:rowOff>141816</xdr:rowOff>
    </xdr:to>
    <xdr:sp macro="" textlink="">
      <xdr:nvSpPr>
        <xdr:cNvPr id="9" name="吹き出し: 線 8">
          <a:extLst>
            <a:ext uri="{FF2B5EF4-FFF2-40B4-BE49-F238E27FC236}">
              <a16:creationId xmlns:a16="http://schemas.microsoft.com/office/drawing/2014/main" id="{5F7D9F88-6153-4107-8638-F311BE7C4714}"/>
            </a:ext>
          </a:extLst>
        </xdr:cNvPr>
        <xdr:cNvSpPr/>
      </xdr:nvSpPr>
      <xdr:spPr bwMode="auto">
        <a:xfrm>
          <a:off x="12306300" y="3810000"/>
          <a:ext cx="1661583" cy="370416"/>
        </a:xfrm>
        <a:prstGeom prst="borderCallout1">
          <a:avLst>
            <a:gd name="adj1" fmla="val 48719"/>
            <a:gd name="adj2" fmla="val -780"/>
            <a:gd name="adj3" fmla="val -1401"/>
            <a:gd name="adj4" fmla="val -18472"/>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合計額を記載してください。</a:t>
          </a:r>
          <a:endParaRPr lang="ja-JP" altLang="ja-JP" sz="1000">
            <a:solidFill>
              <a:srgbClr val="FF0000"/>
            </a:solidFill>
            <a:effectLst/>
          </a:endParaRPr>
        </a:p>
      </xdr:txBody>
    </xdr:sp>
    <xdr:clientData/>
  </xdr:twoCellAnchor>
  <xdr:oneCellAnchor>
    <xdr:from>
      <xdr:col>11</xdr:col>
      <xdr:colOff>523875</xdr:colOff>
      <xdr:row>29</xdr:row>
      <xdr:rowOff>76200</xdr:rowOff>
    </xdr:from>
    <xdr:ext cx="4973955" cy="275717"/>
    <xdr:sp macro="" textlink="">
      <xdr:nvSpPr>
        <xdr:cNvPr id="10" name="テキスト ボックス 9">
          <a:extLst>
            <a:ext uri="{FF2B5EF4-FFF2-40B4-BE49-F238E27FC236}">
              <a16:creationId xmlns:a16="http://schemas.microsoft.com/office/drawing/2014/main" id="{0E2F7D42-8CE7-4304-A534-C200960E97DE}"/>
            </a:ext>
          </a:extLst>
        </xdr:cNvPr>
        <xdr:cNvSpPr txBox="1"/>
      </xdr:nvSpPr>
      <xdr:spPr>
        <a:xfrm>
          <a:off x="8667750" y="6124575"/>
          <a:ext cx="497395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twoCellAnchor>
    <xdr:from>
      <xdr:col>14</xdr:col>
      <xdr:colOff>304800</xdr:colOff>
      <xdr:row>35</xdr:row>
      <xdr:rowOff>19050</xdr:rowOff>
    </xdr:from>
    <xdr:to>
      <xdr:col>15</xdr:col>
      <xdr:colOff>709083</xdr:colOff>
      <xdr:row>36</xdr:row>
      <xdr:rowOff>189441</xdr:rowOff>
    </xdr:to>
    <xdr:sp macro="" textlink="">
      <xdr:nvSpPr>
        <xdr:cNvPr id="11" name="吹き出し: 線 10">
          <a:extLst>
            <a:ext uri="{FF2B5EF4-FFF2-40B4-BE49-F238E27FC236}">
              <a16:creationId xmlns:a16="http://schemas.microsoft.com/office/drawing/2014/main" id="{ADF17F7F-CCB3-4FCD-9BDD-F683ED697B6D}"/>
            </a:ext>
          </a:extLst>
        </xdr:cNvPr>
        <xdr:cNvSpPr/>
      </xdr:nvSpPr>
      <xdr:spPr bwMode="auto">
        <a:xfrm>
          <a:off x="12372975" y="7267575"/>
          <a:ext cx="1661583" cy="370416"/>
        </a:xfrm>
        <a:prstGeom prst="borderCallout1">
          <a:avLst>
            <a:gd name="adj1" fmla="val 48719"/>
            <a:gd name="adj2" fmla="val -780"/>
            <a:gd name="adj3" fmla="val 65456"/>
            <a:gd name="adj4" fmla="val -18472"/>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合計額を記載してください。</a:t>
          </a:r>
          <a:endParaRPr lang="ja-JP" altLang="ja-JP" sz="10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35718</xdr:colOff>
      <xdr:row>0</xdr:row>
      <xdr:rowOff>59531</xdr:rowOff>
    </xdr:from>
    <xdr:to>
      <xdr:col>20</xdr:col>
      <xdr:colOff>2057928</xdr:colOff>
      <xdr:row>1</xdr:row>
      <xdr:rowOff>59530</xdr:rowOff>
    </xdr:to>
    <xdr:sp macro="" textlink="">
      <xdr:nvSpPr>
        <xdr:cNvPr id="2" name="正方形/長方形 1">
          <a:extLst>
            <a:ext uri="{FF2B5EF4-FFF2-40B4-BE49-F238E27FC236}">
              <a16:creationId xmlns:a16="http://schemas.microsoft.com/office/drawing/2014/main" id="{80BD83A5-511B-4246-B050-467AA848D328}"/>
            </a:ext>
          </a:extLst>
        </xdr:cNvPr>
        <xdr:cNvSpPr/>
      </xdr:nvSpPr>
      <xdr:spPr bwMode="auto">
        <a:xfrm>
          <a:off x="16335374" y="59531"/>
          <a:ext cx="2022210" cy="166687"/>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22</xdr:col>
      <xdr:colOff>47625</xdr:colOff>
      <xdr:row>13</xdr:row>
      <xdr:rowOff>47626</xdr:rowOff>
    </xdr:from>
    <xdr:to>
      <xdr:col>22</xdr:col>
      <xdr:colOff>371475</xdr:colOff>
      <xdr:row>39</xdr:row>
      <xdr:rowOff>130970</xdr:rowOff>
    </xdr:to>
    <xdr:sp macro="" textlink="">
      <xdr:nvSpPr>
        <xdr:cNvPr id="10" name="右中かっこ 9">
          <a:extLst>
            <a:ext uri="{FF2B5EF4-FFF2-40B4-BE49-F238E27FC236}">
              <a16:creationId xmlns:a16="http://schemas.microsoft.com/office/drawing/2014/main" id="{5638AEAD-83D7-48F2-9332-5EAE65A60633}"/>
            </a:ext>
          </a:extLst>
        </xdr:cNvPr>
        <xdr:cNvSpPr/>
      </xdr:nvSpPr>
      <xdr:spPr bwMode="auto">
        <a:xfrm>
          <a:off x="19835813" y="2809876"/>
          <a:ext cx="323850" cy="6096000"/>
        </a:xfrm>
        <a:prstGeom prst="rightBrace">
          <a:avLst>
            <a:gd name="adj1" fmla="val 31862"/>
            <a:gd name="adj2" fmla="val 2477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22</xdr:col>
      <xdr:colOff>525975</xdr:colOff>
      <xdr:row>16</xdr:row>
      <xdr:rowOff>226219</xdr:rowOff>
    </xdr:from>
    <xdr:ext cx="3967584" cy="1947722"/>
    <xdr:sp macro="" textlink="">
      <xdr:nvSpPr>
        <xdr:cNvPr id="11" name="テキスト ボックス 10">
          <a:extLst>
            <a:ext uri="{FF2B5EF4-FFF2-40B4-BE49-F238E27FC236}">
              <a16:creationId xmlns:a16="http://schemas.microsoft.com/office/drawing/2014/main" id="{3224A1DA-1C75-4376-B28F-39EBC0AD279B}"/>
            </a:ext>
          </a:extLst>
        </xdr:cNvPr>
        <xdr:cNvSpPr txBox="1"/>
      </xdr:nvSpPr>
      <xdr:spPr>
        <a:xfrm>
          <a:off x="20304357" y="3666425"/>
          <a:ext cx="3967584" cy="194772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400" b="1">
              <a:solidFill>
                <a:srgbClr val="FF0000"/>
              </a:solidFill>
            </a:rPr>
            <a:t>黄色セルに精算額を入力してください。</a:t>
          </a:r>
          <a:endParaRPr kumimoji="1" lang="en-US" altLang="ja-JP" sz="1400" b="1">
            <a:solidFill>
              <a:srgbClr val="FF0000"/>
            </a:solidFill>
          </a:endParaRPr>
        </a:p>
        <a:p>
          <a:r>
            <a:rPr kumimoji="1" lang="ja-JP" altLang="en-US" sz="1400" b="1">
              <a:solidFill>
                <a:srgbClr val="FF0000"/>
              </a:solidFill>
            </a:rPr>
            <a:t>青色セルは自動計算されます。</a:t>
          </a:r>
          <a:endParaRPr kumimoji="1" lang="en-US" altLang="ja-JP" sz="1400" b="1">
            <a:solidFill>
              <a:srgbClr val="FF0000"/>
            </a:solidFill>
          </a:endParaRPr>
        </a:p>
        <a:p>
          <a:r>
            <a:rPr kumimoji="1" lang="ja-JP" altLang="en-US" sz="1400" b="1">
              <a:solidFill>
                <a:srgbClr val="FF0000"/>
              </a:solidFill>
            </a:rPr>
            <a:t>桃色セルは、間接経費の割合が積算時の比率を超えた場合「見直し」と表示されますので、精算額を確認してください。</a:t>
          </a:r>
          <a:endParaRPr kumimoji="1" lang="en-US" altLang="ja-JP" sz="1400" b="1">
            <a:solidFill>
              <a:srgbClr val="FF0000"/>
            </a:solidFill>
          </a:endParaRPr>
        </a:p>
        <a:p>
          <a:r>
            <a:rPr kumimoji="1" lang="ja-JP" altLang="en-US" sz="1400" b="1">
              <a:solidFill>
                <a:srgbClr val="FF0000"/>
              </a:solidFill>
            </a:rPr>
            <a:t>積算時の比率以内だと「</a:t>
          </a:r>
          <a:r>
            <a:rPr kumimoji="1" lang="en-US" altLang="ja-JP" sz="1400" b="1">
              <a:solidFill>
                <a:srgbClr val="FF0000"/>
              </a:solidFill>
            </a:rPr>
            <a:t>OK</a:t>
          </a:r>
          <a:r>
            <a:rPr kumimoji="1" lang="ja-JP" altLang="en-US" sz="1400" b="1">
              <a:solidFill>
                <a:srgbClr val="FF0000"/>
              </a:solidFill>
            </a:rPr>
            <a:t>」と表示されます。</a:t>
          </a:r>
        </a:p>
      </xdr:txBody>
    </xdr:sp>
    <xdr:clientData/>
  </xdr:oneCellAnchor>
  <xdr:oneCellAnchor>
    <xdr:from>
      <xdr:col>21</xdr:col>
      <xdr:colOff>428626</xdr:colOff>
      <xdr:row>35</xdr:row>
      <xdr:rowOff>109802</xdr:rowOff>
    </xdr:from>
    <xdr:ext cx="6641305" cy="275717"/>
    <xdr:sp macro="" textlink="">
      <xdr:nvSpPr>
        <xdr:cNvPr id="12" name="テキスト ボックス 11">
          <a:extLst>
            <a:ext uri="{FF2B5EF4-FFF2-40B4-BE49-F238E27FC236}">
              <a16:creationId xmlns:a16="http://schemas.microsoft.com/office/drawing/2014/main" id="{C979012C-DBF8-435D-A8A5-DE798CF0CAAA}"/>
            </a:ext>
          </a:extLst>
        </xdr:cNvPr>
        <xdr:cNvSpPr txBox="1"/>
      </xdr:nvSpPr>
      <xdr:spPr>
        <a:xfrm>
          <a:off x="19442907" y="7717896"/>
          <a:ext cx="664130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B4</a:t>
          </a:r>
          <a:r>
            <a:rPr kumimoji="1" lang="ja-JP" altLang="en-US" sz="1100" b="1">
              <a:solidFill>
                <a:srgbClr val="FF0000"/>
              </a:solidFill>
            </a:rPr>
            <a:t>セル「管理運営機関設置の有無」で「有」とした場合のみ「一般管理費」「一般管理費割合」が表示されます。</a:t>
          </a:r>
        </a:p>
      </xdr:txBody>
    </xdr:sp>
    <xdr:clientData/>
  </xdr:oneCellAnchor>
  <xdr:twoCellAnchor>
    <xdr:from>
      <xdr:col>21</xdr:col>
      <xdr:colOff>47625</xdr:colOff>
      <xdr:row>35</xdr:row>
      <xdr:rowOff>35719</xdr:rowOff>
    </xdr:from>
    <xdr:to>
      <xdr:col>21</xdr:col>
      <xdr:colOff>370152</xdr:colOff>
      <xdr:row>36</xdr:row>
      <xdr:rowOff>191824</xdr:rowOff>
    </xdr:to>
    <xdr:sp macro="" textlink="">
      <xdr:nvSpPr>
        <xdr:cNvPr id="13" name="右中かっこ 12">
          <a:extLst>
            <a:ext uri="{FF2B5EF4-FFF2-40B4-BE49-F238E27FC236}">
              <a16:creationId xmlns:a16="http://schemas.microsoft.com/office/drawing/2014/main" id="{B8D170C1-FB1D-4BBA-811D-B733ADC829B2}"/>
            </a:ext>
          </a:extLst>
        </xdr:cNvPr>
        <xdr:cNvSpPr/>
      </xdr:nvSpPr>
      <xdr:spPr bwMode="auto">
        <a:xfrm>
          <a:off x="19061906" y="7643813"/>
          <a:ext cx="322527" cy="406136"/>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238129</xdr:colOff>
      <xdr:row>14</xdr:row>
      <xdr:rowOff>71438</xdr:rowOff>
    </xdr:from>
    <xdr:to>
      <xdr:col>27</xdr:col>
      <xdr:colOff>226221</xdr:colOff>
      <xdr:row>16</xdr:row>
      <xdr:rowOff>0</xdr:rowOff>
    </xdr:to>
    <xdr:sp macro="" textlink="">
      <xdr:nvSpPr>
        <xdr:cNvPr id="4" name="吹き出し: 線 3">
          <a:extLst>
            <a:ext uri="{FF2B5EF4-FFF2-40B4-BE49-F238E27FC236}">
              <a16:creationId xmlns:a16="http://schemas.microsoft.com/office/drawing/2014/main" id="{0CA9A033-3D72-4C44-AFDE-883C47056A8D}"/>
            </a:ext>
          </a:extLst>
        </xdr:cNvPr>
        <xdr:cNvSpPr/>
      </xdr:nvSpPr>
      <xdr:spPr bwMode="auto">
        <a:xfrm>
          <a:off x="19252410" y="2905126"/>
          <a:ext cx="4631530" cy="404812"/>
        </a:xfrm>
        <a:prstGeom prst="borderCallout1">
          <a:avLst>
            <a:gd name="adj1" fmla="val -4332"/>
            <a:gd name="adj2" fmla="val 542"/>
            <a:gd name="adj3" fmla="val -91621"/>
            <a:gd name="adj4" fmla="val 1648"/>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l"/>
          <a:r>
            <a:rPr kumimoji="1" lang="ja-JP" altLang="en-US" sz="1200" b="1">
              <a:solidFill>
                <a:srgbClr val="FF0000"/>
              </a:solidFill>
              <a:effectLst/>
              <a:latin typeface="+mn-lt"/>
              <a:ea typeface="+mn-ea"/>
              <a:cs typeface="+mn-cs"/>
            </a:rPr>
            <a:t>マッチングファンド対象構成員</a:t>
          </a:r>
          <a:endParaRPr kumimoji="1" lang="en-US" altLang="ja-JP" sz="1200" b="1">
            <a:solidFill>
              <a:srgbClr val="FF0000"/>
            </a:solidFill>
            <a:effectLst/>
            <a:latin typeface="+mn-lt"/>
            <a:ea typeface="+mn-ea"/>
            <a:cs typeface="+mn-cs"/>
          </a:endParaRPr>
        </a:p>
        <a:p>
          <a:pPr algn="l"/>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構成員名（代表機関としての構成員を含む）を記載してください</a:t>
          </a:r>
          <a:endParaRPr lang="ja-JP" altLang="ja-JP" sz="1100" b="0">
            <a:solidFill>
              <a:srgbClr val="FF0000"/>
            </a:solidFill>
            <a:effectLst/>
          </a:endParaRPr>
        </a:p>
      </xdr:txBody>
    </xdr:sp>
    <xdr:clientData/>
  </xdr:twoCellAnchor>
  <xdr:twoCellAnchor>
    <xdr:from>
      <xdr:col>27</xdr:col>
      <xdr:colOff>488156</xdr:colOff>
      <xdr:row>14</xdr:row>
      <xdr:rowOff>23812</xdr:rowOff>
    </xdr:from>
    <xdr:to>
      <xdr:col>33</xdr:col>
      <xdr:colOff>476249</xdr:colOff>
      <xdr:row>15</xdr:row>
      <xdr:rowOff>190499</xdr:rowOff>
    </xdr:to>
    <xdr:sp macro="" textlink="">
      <xdr:nvSpPr>
        <xdr:cNvPr id="14" name="吹き出し: 線 13">
          <a:extLst>
            <a:ext uri="{FF2B5EF4-FFF2-40B4-BE49-F238E27FC236}">
              <a16:creationId xmlns:a16="http://schemas.microsoft.com/office/drawing/2014/main" id="{B158B1ED-427C-48CC-B8F0-CCC04BEBAF2D}"/>
            </a:ext>
          </a:extLst>
        </xdr:cNvPr>
        <xdr:cNvSpPr/>
      </xdr:nvSpPr>
      <xdr:spPr bwMode="auto">
        <a:xfrm>
          <a:off x="24145875" y="2857500"/>
          <a:ext cx="4631530" cy="404812"/>
        </a:xfrm>
        <a:prstGeom prst="borderCallout1">
          <a:avLst>
            <a:gd name="adj1" fmla="val -4332"/>
            <a:gd name="adj2" fmla="val 542"/>
            <a:gd name="adj3" fmla="val -106327"/>
            <a:gd name="adj4" fmla="val -11205"/>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algn="l"/>
          <a:r>
            <a:rPr kumimoji="1" lang="ja-JP" altLang="en-US" sz="1200" b="1">
              <a:solidFill>
                <a:srgbClr val="FF0000"/>
              </a:solidFill>
              <a:effectLst/>
              <a:latin typeface="+mn-lt"/>
              <a:ea typeface="+mn-ea"/>
              <a:cs typeface="+mn-cs"/>
            </a:rPr>
            <a:t>マッチングファンド対象外構成員</a:t>
          </a:r>
          <a:endParaRPr kumimoji="1" lang="en-US" altLang="ja-JP" sz="1200" b="1">
            <a:solidFill>
              <a:srgbClr val="FF0000"/>
            </a:solidFill>
            <a:effectLst/>
            <a:latin typeface="+mn-lt"/>
            <a:ea typeface="+mn-ea"/>
            <a:cs typeface="+mn-cs"/>
          </a:endParaRPr>
        </a:p>
        <a:p>
          <a:pPr algn="l"/>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構成員名（代表機関としての構成員を含む）を記載してください</a:t>
          </a:r>
          <a:endParaRPr lang="ja-JP" altLang="ja-JP" sz="1100" b="0">
            <a:solidFill>
              <a:srgbClr val="FF0000"/>
            </a:solidFill>
            <a:effectLst/>
          </a:endParaRPr>
        </a:p>
      </xdr:txBody>
    </xdr:sp>
    <xdr:clientData/>
  </xdr:twoCellAnchor>
  <xdr:oneCellAnchor>
    <xdr:from>
      <xdr:col>22</xdr:col>
      <xdr:colOff>95249</xdr:colOff>
      <xdr:row>55</xdr:row>
      <xdr:rowOff>35719</xdr:rowOff>
    </xdr:from>
    <xdr:ext cx="3119438" cy="275717"/>
    <xdr:sp macro="" textlink="">
      <xdr:nvSpPr>
        <xdr:cNvPr id="15" name="テキスト ボックス 14">
          <a:extLst>
            <a:ext uri="{FF2B5EF4-FFF2-40B4-BE49-F238E27FC236}">
              <a16:creationId xmlns:a16="http://schemas.microsoft.com/office/drawing/2014/main" id="{091658E8-75CA-4B23-BD85-F09538422175}"/>
            </a:ext>
          </a:extLst>
        </xdr:cNvPr>
        <xdr:cNvSpPr txBox="1"/>
      </xdr:nvSpPr>
      <xdr:spPr>
        <a:xfrm>
          <a:off x="19883437" y="10941844"/>
          <a:ext cx="3119438" cy="275717"/>
        </a:xfrm>
        <a:prstGeom prst="rect">
          <a:avLst/>
        </a:prstGeom>
        <a:solidFill>
          <a:schemeClr val="bg1">
            <a:alpha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精算額の表の構成員名から転記されます。</a:t>
          </a:r>
        </a:p>
      </xdr:txBody>
    </xdr:sp>
    <xdr:clientData/>
  </xdr:oneCellAnchor>
  <xdr:oneCellAnchor>
    <xdr:from>
      <xdr:col>21</xdr:col>
      <xdr:colOff>435241</xdr:colOff>
      <xdr:row>63</xdr:row>
      <xdr:rowOff>129645</xdr:rowOff>
    </xdr:from>
    <xdr:ext cx="6641305" cy="275717"/>
    <xdr:sp macro="" textlink="">
      <xdr:nvSpPr>
        <xdr:cNvPr id="16" name="テキスト ボックス 15">
          <a:extLst>
            <a:ext uri="{FF2B5EF4-FFF2-40B4-BE49-F238E27FC236}">
              <a16:creationId xmlns:a16="http://schemas.microsoft.com/office/drawing/2014/main" id="{87CEE9F5-0430-4848-8B28-D27B2D327F0C}"/>
            </a:ext>
          </a:extLst>
        </xdr:cNvPr>
        <xdr:cNvSpPr txBox="1"/>
      </xdr:nvSpPr>
      <xdr:spPr>
        <a:xfrm>
          <a:off x="19449522" y="13083645"/>
          <a:ext cx="6641305" cy="275717"/>
        </a:xfrm>
        <a:prstGeom prst="rect">
          <a:avLst/>
        </a:prstGeom>
        <a:solidFill>
          <a:sysClr val="window" lastClr="FFFFFF"/>
        </a:solidFill>
        <a:ln>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B4</a:t>
          </a:r>
          <a:r>
            <a:rPr kumimoji="1" lang="ja-JP" altLang="en-US"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セル「管理運営機関設置の有無」で「有」とした場合のみ「一般管理費」「一般管理費割合」が表示されます。</a:t>
          </a:r>
        </a:p>
      </xdr:txBody>
    </xdr:sp>
    <xdr:clientData/>
  </xdr:oneCellAnchor>
  <xdr:twoCellAnchor>
    <xdr:from>
      <xdr:col>21</xdr:col>
      <xdr:colOff>59532</xdr:colOff>
      <xdr:row>63</xdr:row>
      <xdr:rowOff>55562</xdr:rowOff>
    </xdr:from>
    <xdr:to>
      <xdr:col>21</xdr:col>
      <xdr:colOff>376767</xdr:colOff>
      <xdr:row>64</xdr:row>
      <xdr:rowOff>223571</xdr:rowOff>
    </xdr:to>
    <xdr:sp macro="" textlink="">
      <xdr:nvSpPr>
        <xdr:cNvPr id="17" name="右中かっこ 16">
          <a:extLst>
            <a:ext uri="{FF2B5EF4-FFF2-40B4-BE49-F238E27FC236}">
              <a16:creationId xmlns:a16="http://schemas.microsoft.com/office/drawing/2014/main" id="{F5CAAA5E-2D0B-4BB0-9A32-7A1FE4375F66}"/>
            </a:ext>
          </a:extLst>
        </xdr:cNvPr>
        <xdr:cNvSpPr/>
      </xdr:nvSpPr>
      <xdr:spPr bwMode="auto">
        <a:xfrm>
          <a:off x="19073813" y="13009562"/>
          <a:ext cx="317235" cy="406134"/>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22</xdr:col>
      <xdr:colOff>51592</xdr:colOff>
      <xdr:row>56</xdr:row>
      <xdr:rowOff>59530</xdr:rowOff>
    </xdr:from>
    <xdr:to>
      <xdr:col>22</xdr:col>
      <xdr:colOff>375442</xdr:colOff>
      <xdr:row>66</xdr:row>
      <xdr:rowOff>11905</xdr:rowOff>
    </xdr:to>
    <xdr:sp macro="" textlink="">
      <xdr:nvSpPr>
        <xdr:cNvPr id="18" name="右中かっこ 17">
          <a:extLst>
            <a:ext uri="{FF2B5EF4-FFF2-40B4-BE49-F238E27FC236}">
              <a16:creationId xmlns:a16="http://schemas.microsoft.com/office/drawing/2014/main" id="{34868153-9DBF-4D7E-811C-9FD42203705E}"/>
            </a:ext>
          </a:extLst>
        </xdr:cNvPr>
        <xdr:cNvSpPr/>
      </xdr:nvSpPr>
      <xdr:spPr bwMode="auto">
        <a:xfrm>
          <a:off x="19839780" y="11346655"/>
          <a:ext cx="323850" cy="2333625"/>
        </a:xfrm>
        <a:prstGeom prst="rightBrace">
          <a:avLst>
            <a:gd name="adj1" fmla="val 61274"/>
            <a:gd name="adj2" fmla="val 2477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22</xdr:col>
      <xdr:colOff>527842</xdr:colOff>
      <xdr:row>57</xdr:row>
      <xdr:rowOff>142875</xdr:rowOff>
    </xdr:from>
    <xdr:ext cx="3309937" cy="633462"/>
    <xdr:sp macro="" textlink="">
      <xdr:nvSpPr>
        <xdr:cNvPr id="19" name="テキスト ボックス 18">
          <a:extLst>
            <a:ext uri="{FF2B5EF4-FFF2-40B4-BE49-F238E27FC236}">
              <a16:creationId xmlns:a16="http://schemas.microsoft.com/office/drawing/2014/main" id="{E4C7353F-82EC-4BF5-BB4F-3D729463BA98}"/>
            </a:ext>
          </a:extLst>
        </xdr:cNvPr>
        <xdr:cNvSpPr txBox="1"/>
      </xdr:nvSpPr>
      <xdr:spPr>
        <a:xfrm>
          <a:off x="20316030" y="11668125"/>
          <a:ext cx="3309937" cy="63346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400" b="1">
              <a:solidFill>
                <a:srgbClr val="FF0000"/>
              </a:solidFill>
            </a:rPr>
            <a:t>黄色セルに予算額を入力してください。</a:t>
          </a:r>
          <a:endParaRPr kumimoji="1" lang="en-US" altLang="ja-JP" sz="1400" b="1">
            <a:solidFill>
              <a:srgbClr val="FF0000"/>
            </a:solidFill>
          </a:endParaRPr>
        </a:p>
        <a:p>
          <a:r>
            <a:rPr kumimoji="1" lang="ja-JP" altLang="en-US" sz="1400" b="1">
              <a:solidFill>
                <a:srgbClr val="FF0000"/>
              </a:solidFill>
            </a:rPr>
            <a:t>青色セルは自動計算されます。</a:t>
          </a:r>
        </a:p>
      </xdr:txBody>
    </xdr:sp>
    <xdr:clientData/>
  </xdr:oneCellAnchor>
  <xdr:oneCellAnchor>
    <xdr:from>
      <xdr:col>22</xdr:col>
      <xdr:colOff>59531</xdr:colOff>
      <xdr:row>69</xdr:row>
      <xdr:rowOff>47625</xdr:rowOff>
    </xdr:from>
    <xdr:ext cx="3119438" cy="275717"/>
    <xdr:sp macro="" textlink="">
      <xdr:nvSpPr>
        <xdr:cNvPr id="20" name="テキスト ボックス 19">
          <a:extLst>
            <a:ext uri="{FF2B5EF4-FFF2-40B4-BE49-F238E27FC236}">
              <a16:creationId xmlns:a16="http://schemas.microsoft.com/office/drawing/2014/main" id="{0D70CA7B-9059-419F-B0CF-FB3A42A15DFB}"/>
            </a:ext>
          </a:extLst>
        </xdr:cNvPr>
        <xdr:cNvSpPr txBox="1"/>
      </xdr:nvSpPr>
      <xdr:spPr>
        <a:xfrm>
          <a:off x="19847719" y="14287500"/>
          <a:ext cx="3119438" cy="275717"/>
        </a:xfrm>
        <a:prstGeom prst="rect">
          <a:avLst/>
        </a:prstGeom>
        <a:solidFill>
          <a:schemeClr val="bg1">
            <a:alpha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精算額の表の構成員名から転記されます。</a:t>
          </a:r>
        </a:p>
      </xdr:txBody>
    </xdr:sp>
    <xdr:clientData/>
  </xdr:oneCellAnchor>
  <xdr:twoCellAnchor>
    <xdr:from>
      <xdr:col>22</xdr:col>
      <xdr:colOff>117738</xdr:colOff>
      <xdr:row>70</xdr:row>
      <xdr:rowOff>47625</xdr:rowOff>
    </xdr:from>
    <xdr:to>
      <xdr:col>22</xdr:col>
      <xdr:colOff>441588</xdr:colOff>
      <xdr:row>91</xdr:row>
      <xdr:rowOff>171450</xdr:rowOff>
    </xdr:to>
    <xdr:sp macro="" textlink="">
      <xdr:nvSpPr>
        <xdr:cNvPr id="21" name="右中かっこ 20">
          <a:extLst>
            <a:ext uri="{FF2B5EF4-FFF2-40B4-BE49-F238E27FC236}">
              <a16:creationId xmlns:a16="http://schemas.microsoft.com/office/drawing/2014/main" id="{8FB2FFF3-2281-435C-84D3-C321198695D0}"/>
            </a:ext>
          </a:extLst>
        </xdr:cNvPr>
        <xdr:cNvSpPr/>
      </xdr:nvSpPr>
      <xdr:spPr bwMode="auto">
        <a:xfrm>
          <a:off x="19905926" y="14668500"/>
          <a:ext cx="323850" cy="4874419"/>
        </a:xfrm>
        <a:prstGeom prst="rightBrace">
          <a:avLst>
            <a:gd name="adj1" fmla="val 31862"/>
            <a:gd name="adj2" fmla="val 1751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22</xdr:col>
      <xdr:colOff>498738</xdr:colOff>
      <xdr:row>73</xdr:row>
      <xdr:rowOff>11907</xdr:rowOff>
    </xdr:from>
    <xdr:ext cx="3600450" cy="752765"/>
    <xdr:sp macro="" textlink="">
      <xdr:nvSpPr>
        <xdr:cNvPr id="22" name="テキスト ボックス 21">
          <a:extLst>
            <a:ext uri="{FF2B5EF4-FFF2-40B4-BE49-F238E27FC236}">
              <a16:creationId xmlns:a16="http://schemas.microsoft.com/office/drawing/2014/main" id="{6323B4A5-6EF9-46CC-8E5F-160C40FD2489}"/>
            </a:ext>
          </a:extLst>
        </xdr:cNvPr>
        <xdr:cNvSpPr txBox="1"/>
      </xdr:nvSpPr>
      <xdr:spPr>
        <a:xfrm>
          <a:off x="20286926" y="15311438"/>
          <a:ext cx="3600450" cy="7527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FF0000"/>
              </a:solidFill>
            </a:rPr>
            <a:t>B5</a:t>
          </a:r>
          <a:r>
            <a:rPr kumimoji="1" lang="ja-JP" altLang="en-US" sz="1100" b="1">
              <a:solidFill>
                <a:srgbClr val="FF0000"/>
              </a:solidFill>
            </a:rPr>
            <a:t>セル「繰越の有無」で「有」を選択のうえ、</a:t>
          </a:r>
          <a:endParaRPr kumimoji="1" lang="en-US" altLang="ja-JP" sz="1100" b="1">
            <a:solidFill>
              <a:srgbClr val="FF0000"/>
            </a:solidFill>
          </a:endParaRPr>
        </a:p>
        <a:p>
          <a:r>
            <a:rPr kumimoji="1" lang="ja-JP" altLang="en-US" sz="1100" b="1">
              <a:solidFill>
                <a:srgbClr val="FF0000"/>
              </a:solidFill>
            </a:rPr>
            <a:t>黄色セルに事前に承認を受けた繰越額を入力してください。</a:t>
          </a:r>
          <a:endParaRPr kumimoji="1" lang="en-US" altLang="ja-JP" sz="1100" b="1">
            <a:solidFill>
              <a:srgbClr val="FF0000"/>
            </a:solidFill>
          </a:endParaRPr>
        </a:p>
        <a:p>
          <a:r>
            <a:rPr kumimoji="1" lang="ja-JP" altLang="en-US" sz="1100" b="1">
              <a:solidFill>
                <a:srgbClr val="FF0000"/>
              </a:solidFill>
            </a:rPr>
            <a:t>緑色セルは自動計算されます。</a:t>
          </a:r>
        </a:p>
      </xdr:txBody>
    </xdr:sp>
    <xdr:clientData/>
  </xdr:oneCellAnchor>
  <xdr:twoCellAnchor>
    <xdr:from>
      <xdr:col>22</xdr:col>
      <xdr:colOff>451114</xdr:colOff>
      <xdr:row>77</xdr:row>
      <xdr:rowOff>130969</xdr:rowOff>
    </xdr:from>
    <xdr:to>
      <xdr:col>29</xdr:col>
      <xdr:colOff>751417</xdr:colOff>
      <xdr:row>84</xdr:row>
      <xdr:rowOff>166687</xdr:rowOff>
    </xdr:to>
    <xdr:sp macro="" textlink="">
      <xdr:nvSpPr>
        <xdr:cNvPr id="23" name="正方形/長方形 22">
          <a:extLst>
            <a:ext uri="{FF2B5EF4-FFF2-40B4-BE49-F238E27FC236}">
              <a16:creationId xmlns:a16="http://schemas.microsoft.com/office/drawing/2014/main" id="{3435FB7D-D339-4FC5-9CBB-574E8689942E}"/>
            </a:ext>
          </a:extLst>
        </xdr:cNvPr>
        <xdr:cNvSpPr/>
      </xdr:nvSpPr>
      <xdr:spPr bwMode="auto">
        <a:xfrm>
          <a:off x="20231364" y="18620052"/>
          <a:ext cx="5708386" cy="166555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t" upright="1"/>
        <a:lstStyle/>
        <a:p>
          <a:pPr algn="ctr"/>
          <a:r>
            <a:rPr kumimoji="1" lang="en-US" altLang="ja-JP" sz="1400" b="1">
              <a:ln w="3175">
                <a:noFill/>
              </a:ln>
              <a:solidFill>
                <a:srgbClr val="FF0000"/>
              </a:solidFill>
              <a:effectLst>
                <a:glow rad="152400">
                  <a:schemeClr val="bg1"/>
                </a:glow>
              </a:effectLst>
            </a:rPr>
            <a:t>B5</a:t>
          </a:r>
          <a:r>
            <a:rPr kumimoji="1" lang="ja-JP" altLang="en-US" sz="1400" b="1">
              <a:ln w="3175">
                <a:noFill/>
              </a:ln>
              <a:solidFill>
                <a:srgbClr val="FF0000"/>
              </a:solidFill>
              <a:effectLst>
                <a:glow rad="152400">
                  <a:schemeClr val="bg1"/>
                </a:glow>
              </a:effectLst>
            </a:rPr>
            <a:t>セル「繰越の有無」で「無」を選択時は黄色セルに入力できません。</a:t>
          </a: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xdr:txBody>
    </xdr:sp>
    <xdr:clientData/>
  </xdr:twoCellAnchor>
  <xdr:oneCellAnchor>
    <xdr:from>
      <xdr:col>20</xdr:col>
      <xdr:colOff>1309688</xdr:colOff>
      <xdr:row>89</xdr:row>
      <xdr:rowOff>189178</xdr:rowOff>
    </xdr:from>
    <xdr:ext cx="5507598" cy="275717"/>
    <xdr:sp macro="" textlink="">
      <xdr:nvSpPr>
        <xdr:cNvPr id="24" name="テキスト ボックス 23">
          <a:extLst>
            <a:ext uri="{FF2B5EF4-FFF2-40B4-BE49-F238E27FC236}">
              <a16:creationId xmlns:a16="http://schemas.microsoft.com/office/drawing/2014/main" id="{8FD302BA-8905-483B-A04E-9598EFC0209B}"/>
            </a:ext>
          </a:extLst>
        </xdr:cNvPr>
        <xdr:cNvSpPr txBox="1"/>
      </xdr:nvSpPr>
      <xdr:spPr>
        <a:xfrm>
          <a:off x="17609344" y="19108209"/>
          <a:ext cx="5507598"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B4</a:t>
          </a:r>
          <a:r>
            <a:rPr kumimoji="1" lang="ja-JP" altLang="en-US" sz="1100" b="1">
              <a:solidFill>
                <a:srgbClr val="FF0000"/>
              </a:solidFill>
            </a:rPr>
            <a:t>セル「管理運営機関設置の有無」で「有」とした場合のみ「一般管理費」が表示されます。</a:t>
          </a:r>
        </a:p>
      </xdr:txBody>
    </xdr:sp>
    <xdr:clientData/>
  </xdr:oneCellAnchor>
  <xdr:twoCellAnchor editAs="oneCell">
    <xdr:from>
      <xdr:col>22</xdr:col>
      <xdr:colOff>547688</xdr:colOff>
      <xdr:row>79</xdr:row>
      <xdr:rowOff>83344</xdr:rowOff>
    </xdr:from>
    <xdr:to>
      <xdr:col>29</xdr:col>
      <xdr:colOff>190501</xdr:colOff>
      <xdr:row>83</xdr:row>
      <xdr:rowOff>181543</xdr:rowOff>
    </xdr:to>
    <xdr:pic>
      <xdr:nvPicPr>
        <xdr:cNvPr id="25" name="図 24">
          <a:extLst>
            <a:ext uri="{FF2B5EF4-FFF2-40B4-BE49-F238E27FC236}">
              <a16:creationId xmlns:a16="http://schemas.microsoft.com/office/drawing/2014/main" id="{8726C8B8-A099-48D8-B305-C4172E34196C}"/>
            </a:ext>
          </a:extLst>
        </xdr:cNvPr>
        <xdr:cNvPicPr>
          <a:picLocks noChangeAspect="1"/>
        </xdr:cNvPicPr>
      </xdr:nvPicPr>
      <xdr:blipFill rotWithShape="1">
        <a:blip xmlns:r="http://schemas.openxmlformats.org/officeDocument/2006/relationships" r:embed="rId1"/>
        <a:srcRect l="35733" t="45561" r="34836" b="44068"/>
        <a:stretch/>
      </xdr:blipFill>
      <xdr:spPr>
        <a:xfrm>
          <a:off x="20335876" y="16740188"/>
          <a:ext cx="5060156" cy="1003075"/>
        </a:xfrm>
        <a:prstGeom prst="rect">
          <a:avLst/>
        </a:prstGeom>
      </xdr:spPr>
    </xdr:pic>
    <xdr:clientData/>
  </xdr:twoCellAnchor>
  <xdr:twoCellAnchor>
    <xdr:from>
      <xdr:col>22</xdr:col>
      <xdr:colOff>452437</xdr:colOff>
      <xdr:row>40</xdr:row>
      <xdr:rowOff>130968</xdr:rowOff>
    </xdr:from>
    <xdr:to>
      <xdr:col>26</xdr:col>
      <xdr:colOff>707762</xdr:colOff>
      <xdr:row>41</xdr:row>
      <xdr:rowOff>352953</xdr:rowOff>
    </xdr:to>
    <xdr:sp macro="" textlink="">
      <xdr:nvSpPr>
        <xdr:cNvPr id="26" name="吹き出し: 線 25">
          <a:extLst>
            <a:ext uri="{FF2B5EF4-FFF2-40B4-BE49-F238E27FC236}">
              <a16:creationId xmlns:a16="http://schemas.microsoft.com/office/drawing/2014/main" id="{E9D75E7F-841E-4889-A942-F5237DCF0EE6}"/>
            </a:ext>
          </a:extLst>
        </xdr:cNvPr>
        <xdr:cNvSpPr/>
      </xdr:nvSpPr>
      <xdr:spPr bwMode="auto">
        <a:xfrm>
          <a:off x="20240625" y="9155906"/>
          <a:ext cx="3350950" cy="376766"/>
        </a:xfrm>
        <a:prstGeom prst="borderCallout1">
          <a:avLst>
            <a:gd name="adj1" fmla="val 58975"/>
            <a:gd name="adj2" fmla="val 603"/>
            <a:gd name="adj3" fmla="val 58140"/>
            <a:gd name="adj4" fmla="val -1378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概算払で支払を受けている額を入力してください。</a:t>
          </a:r>
          <a:endParaRPr lang="ja-JP" altLang="ja-JP" sz="1100" b="1">
            <a:solidFill>
              <a:srgbClr val="FF0000"/>
            </a:solidFill>
            <a:effectLst/>
          </a:endParaRPr>
        </a:p>
      </xdr:txBody>
    </xdr:sp>
    <xdr:clientData/>
  </xdr:twoCellAnchor>
  <xdr:twoCellAnchor>
    <xdr:from>
      <xdr:col>22</xdr:col>
      <xdr:colOff>11905</xdr:colOff>
      <xdr:row>44</xdr:row>
      <xdr:rowOff>23813</xdr:rowOff>
    </xdr:from>
    <xdr:to>
      <xdr:col>22</xdr:col>
      <xdr:colOff>334432</xdr:colOff>
      <xdr:row>46</xdr:row>
      <xdr:rowOff>408782</xdr:rowOff>
    </xdr:to>
    <xdr:sp macro="" textlink="">
      <xdr:nvSpPr>
        <xdr:cNvPr id="27" name="右中かっこ 26">
          <a:extLst>
            <a:ext uri="{FF2B5EF4-FFF2-40B4-BE49-F238E27FC236}">
              <a16:creationId xmlns:a16="http://schemas.microsoft.com/office/drawing/2014/main" id="{0747CB92-AED7-4DFF-A0AF-2E2943143D11}"/>
            </a:ext>
          </a:extLst>
        </xdr:cNvPr>
        <xdr:cNvSpPr/>
      </xdr:nvSpPr>
      <xdr:spPr bwMode="auto">
        <a:xfrm>
          <a:off x="19800093" y="10001251"/>
          <a:ext cx="322527" cy="825500"/>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22</xdr:col>
      <xdr:colOff>425278</xdr:colOff>
      <xdr:row>44</xdr:row>
      <xdr:rowOff>404190</xdr:rowOff>
    </xdr:from>
    <xdr:ext cx="751231" cy="275717"/>
    <xdr:sp macro="" textlink="">
      <xdr:nvSpPr>
        <xdr:cNvPr id="28" name="テキスト ボックス 27">
          <a:extLst>
            <a:ext uri="{FF2B5EF4-FFF2-40B4-BE49-F238E27FC236}">
              <a16:creationId xmlns:a16="http://schemas.microsoft.com/office/drawing/2014/main" id="{25E8BEAA-95EB-458C-B0E3-DA3052E87274}"/>
            </a:ext>
          </a:extLst>
        </xdr:cNvPr>
        <xdr:cNvSpPr txBox="1"/>
      </xdr:nvSpPr>
      <xdr:spPr>
        <a:xfrm>
          <a:off x="20203660" y="10523102"/>
          <a:ext cx="751231"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自動計算</a:t>
          </a:r>
        </a:p>
      </xdr:txBody>
    </xdr:sp>
    <xdr:clientData/>
  </xdr:oneCellAnchor>
  <xdr:twoCellAnchor>
    <xdr:from>
      <xdr:col>22</xdr:col>
      <xdr:colOff>0</xdr:colOff>
      <xdr:row>49</xdr:row>
      <xdr:rowOff>11908</xdr:rowOff>
    </xdr:from>
    <xdr:to>
      <xdr:col>22</xdr:col>
      <xdr:colOff>322527</xdr:colOff>
      <xdr:row>49</xdr:row>
      <xdr:rowOff>425824</xdr:rowOff>
    </xdr:to>
    <xdr:sp macro="" textlink="">
      <xdr:nvSpPr>
        <xdr:cNvPr id="29" name="右中かっこ 28">
          <a:extLst>
            <a:ext uri="{FF2B5EF4-FFF2-40B4-BE49-F238E27FC236}">
              <a16:creationId xmlns:a16="http://schemas.microsoft.com/office/drawing/2014/main" id="{EC54DC20-FE15-4E6B-9ABD-65BC2883B282}"/>
            </a:ext>
          </a:extLst>
        </xdr:cNvPr>
        <xdr:cNvSpPr/>
      </xdr:nvSpPr>
      <xdr:spPr bwMode="auto">
        <a:xfrm>
          <a:off x="19778382" y="11542761"/>
          <a:ext cx="322527" cy="413916"/>
        </a:xfrm>
        <a:prstGeom prst="rightBrace">
          <a:avLst>
            <a:gd name="adj1" fmla="val 31862"/>
            <a:gd name="adj2" fmla="val 53160"/>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22</xdr:col>
      <xdr:colOff>403412</xdr:colOff>
      <xdr:row>46</xdr:row>
      <xdr:rowOff>78441</xdr:rowOff>
    </xdr:from>
    <xdr:ext cx="3690626" cy="275717"/>
    <xdr:sp macro="" textlink="">
      <xdr:nvSpPr>
        <xdr:cNvPr id="33" name="テキスト ボックス 32">
          <a:extLst>
            <a:ext uri="{FF2B5EF4-FFF2-40B4-BE49-F238E27FC236}">
              <a16:creationId xmlns:a16="http://schemas.microsoft.com/office/drawing/2014/main" id="{593F13FE-E383-4659-83A3-D8B976F69863}"/>
            </a:ext>
          </a:extLst>
        </xdr:cNvPr>
        <xdr:cNvSpPr txBox="1"/>
      </xdr:nvSpPr>
      <xdr:spPr>
        <a:xfrm>
          <a:off x="20181794" y="10824882"/>
          <a:ext cx="3690626"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61</a:t>
          </a:r>
          <a:r>
            <a:rPr kumimoji="1" lang="ja-JP" altLang="en-US" sz="1100" b="1">
              <a:solidFill>
                <a:srgbClr val="FF0000"/>
              </a:solidFill>
            </a:rPr>
            <a:t>日ルール適用「無」で概算払をし返還額が発生する場合</a:t>
          </a:r>
        </a:p>
      </xdr:txBody>
    </xdr:sp>
    <xdr:clientData/>
  </xdr:oneCellAnchor>
  <xdr:oneCellAnchor>
    <xdr:from>
      <xdr:col>22</xdr:col>
      <xdr:colOff>392206</xdr:colOff>
      <xdr:row>49</xdr:row>
      <xdr:rowOff>100853</xdr:rowOff>
    </xdr:from>
    <xdr:ext cx="2521909" cy="275717"/>
    <xdr:sp macro="" textlink="">
      <xdr:nvSpPr>
        <xdr:cNvPr id="34" name="テキスト ボックス 33">
          <a:extLst>
            <a:ext uri="{FF2B5EF4-FFF2-40B4-BE49-F238E27FC236}">
              <a16:creationId xmlns:a16="http://schemas.microsoft.com/office/drawing/2014/main" id="{5871BA98-EB5E-45C1-8035-4FBA87E659E8}"/>
            </a:ext>
          </a:extLst>
        </xdr:cNvPr>
        <xdr:cNvSpPr txBox="1"/>
      </xdr:nvSpPr>
      <xdr:spPr>
        <a:xfrm>
          <a:off x="20170588" y="11631706"/>
          <a:ext cx="252190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自主返還額が有れば入力してください。</a:t>
          </a:r>
        </a:p>
      </xdr:txBody>
    </xdr:sp>
    <xdr:clientData/>
  </xdr:oneCellAnchor>
  <xdr:twoCellAnchor>
    <xdr:from>
      <xdr:col>22</xdr:col>
      <xdr:colOff>381000</xdr:colOff>
      <xdr:row>50</xdr:row>
      <xdr:rowOff>78441</xdr:rowOff>
    </xdr:from>
    <xdr:to>
      <xdr:col>30</xdr:col>
      <xdr:colOff>327462</xdr:colOff>
      <xdr:row>50</xdr:row>
      <xdr:rowOff>387848</xdr:rowOff>
    </xdr:to>
    <xdr:sp macro="" textlink="">
      <xdr:nvSpPr>
        <xdr:cNvPr id="35" name="吹き出し: 線 34">
          <a:extLst>
            <a:ext uri="{FF2B5EF4-FFF2-40B4-BE49-F238E27FC236}">
              <a16:creationId xmlns:a16="http://schemas.microsoft.com/office/drawing/2014/main" id="{7408E476-C73E-4045-82F5-2AF81A26C722}"/>
            </a:ext>
          </a:extLst>
        </xdr:cNvPr>
        <xdr:cNvSpPr/>
      </xdr:nvSpPr>
      <xdr:spPr bwMode="auto">
        <a:xfrm>
          <a:off x="20159382" y="12046323"/>
          <a:ext cx="6132109" cy="309407"/>
        </a:xfrm>
        <a:prstGeom prst="borderCallout1">
          <a:avLst>
            <a:gd name="adj1" fmla="val 58975"/>
            <a:gd name="adj2" fmla="val 55"/>
            <a:gd name="adj3" fmla="val 55178"/>
            <a:gd name="adj4" fmla="val -4206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自動計算　</a:t>
          </a:r>
          <a:r>
            <a:rPr lang="ja-JP" altLang="en-US" sz="1100" b="1">
              <a:solidFill>
                <a:srgbClr val="FF0000"/>
              </a:solidFill>
              <a:effectLst/>
            </a:rPr>
            <a:t>概算払いで支払を受けている額から</a:t>
          </a:r>
          <a:r>
            <a:rPr lang="ja-JP" altLang="ja-JP" sz="1100" b="1" i="0" baseline="0">
              <a:solidFill>
                <a:srgbClr val="FF0000"/>
              </a:solidFill>
              <a:effectLst/>
              <a:latin typeface="+mn-lt"/>
              <a:ea typeface="+mn-ea"/>
              <a:cs typeface="+mn-cs"/>
            </a:rPr>
            <a:t>自主返還額</a:t>
          </a:r>
          <a:r>
            <a:rPr lang="ja-JP" altLang="en-US" sz="1100" b="1" i="0" baseline="0">
              <a:solidFill>
                <a:srgbClr val="FF0000"/>
              </a:solidFill>
              <a:effectLst/>
              <a:latin typeface="+mn-lt"/>
              <a:ea typeface="+mn-ea"/>
              <a:cs typeface="+mn-cs"/>
            </a:rPr>
            <a:t>および</a:t>
          </a:r>
          <a:r>
            <a:rPr lang="ja-JP" altLang="en-US" sz="1100" b="1">
              <a:solidFill>
                <a:srgbClr val="FF0000"/>
              </a:solidFill>
              <a:effectLst/>
            </a:rPr>
            <a:t>繰越額を除いた額</a:t>
          </a:r>
          <a:endParaRPr lang="ja-JP" altLang="ja-JP" sz="1100" b="1">
            <a:solidFill>
              <a:srgbClr val="FF0000"/>
            </a:solidFill>
            <a:effectLst/>
          </a:endParaRPr>
        </a:p>
      </xdr:txBody>
    </xdr:sp>
    <xdr:clientData/>
  </xdr:twoCellAnchor>
  <xdr:twoCellAnchor>
    <xdr:from>
      <xdr:col>22</xdr:col>
      <xdr:colOff>392206</xdr:colOff>
      <xdr:row>51</xdr:row>
      <xdr:rowOff>44823</xdr:rowOff>
    </xdr:from>
    <xdr:to>
      <xdr:col>31</xdr:col>
      <xdr:colOff>100853</xdr:colOff>
      <xdr:row>51</xdr:row>
      <xdr:rowOff>414617</xdr:rowOff>
    </xdr:to>
    <xdr:sp macro="" textlink="">
      <xdr:nvSpPr>
        <xdr:cNvPr id="36" name="吹き出し: 線 35">
          <a:extLst>
            <a:ext uri="{FF2B5EF4-FFF2-40B4-BE49-F238E27FC236}">
              <a16:creationId xmlns:a16="http://schemas.microsoft.com/office/drawing/2014/main" id="{F841B1DB-9E6D-414B-AF32-74C6AFEBFAE6}"/>
            </a:ext>
          </a:extLst>
        </xdr:cNvPr>
        <xdr:cNvSpPr/>
      </xdr:nvSpPr>
      <xdr:spPr bwMode="auto">
        <a:xfrm>
          <a:off x="20170588" y="12449735"/>
          <a:ext cx="6667500" cy="369794"/>
        </a:xfrm>
        <a:prstGeom prst="borderCallout1">
          <a:avLst>
            <a:gd name="adj1" fmla="val 52914"/>
            <a:gd name="adj2" fmla="val 73"/>
            <a:gd name="adj3" fmla="val 52147"/>
            <a:gd name="adj4" fmla="val -38838"/>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自動計算　概算払いで支払を受けている額から委託費合計額および自主返還額、繰越額を除いた額</a:t>
          </a:r>
          <a:endParaRPr lang="en-US" altLang="ja-JP" sz="1100" b="1" i="0" u="none" strike="noStrike" baseline="0">
            <a:solidFill>
              <a:srgbClr val="FF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マイナス表示の場合は、概算払いで支払を受けている額以上に執行しているので確認してください。</a:t>
          </a:r>
          <a:endParaRPr lang="en-US" altLang="ja-JP" sz="1100" b="1" i="0" u="none" strike="noStrike" baseline="0">
            <a:solidFill>
              <a:srgbClr val="FF0000"/>
            </a:solidFill>
            <a:latin typeface="+mn-lt"/>
            <a:ea typeface="+mn-ea"/>
            <a:cs typeface="+mn-cs"/>
          </a:endParaRPr>
        </a:p>
      </xdr:txBody>
    </xdr:sp>
    <xdr:clientData/>
  </xdr:twoCellAnchor>
  <xdr:twoCellAnchor>
    <xdr:from>
      <xdr:col>21</xdr:col>
      <xdr:colOff>728383</xdr:colOff>
      <xdr:row>0</xdr:row>
      <xdr:rowOff>78440</xdr:rowOff>
    </xdr:from>
    <xdr:to>
      <xdr:col>28</xdr:col>
      <xdr:colOff>181706</xdr:colOff>
      <xdr:row>2</xdr:row>
      <xdr:rowOff>186140</xdr:rowOff>
    </xdr:to>
    <xdr:sp macro="" textlink="">
      <xdr:nvSpPr>
        <xdr:cNvPr id="37" name="吹き出し: 線 36">
          <a:extLst>
            <a:ext uri="{FF2B5EF4-FFF2-40B4-BE49-F238E27FC236}">
              <a16:creationId xmlns:a16="http://schemas.microsoft.com/office/drawing/2014/main" id="{4AEB159C-28DE-46E4-957C-B86B7726828F}"/>
            </a:ext>
          </a:extLst>
        </xdr:cNvPr>
        <xdr:cNvSpPr/>
      </xdr:nvSpPr>
      <xdr:spPr bwMode="auto">
        <a:xfrm>
          <a:off x="19733559" y="78440"/>
          <a:ext cx="4865765" cy="443876"/>
        </a:xfrm>
        <a:prstGeom prst="borderCallout1">
          <a:avLst>
            <a:gd name="adj1" fmla="val 58975"/>
            <a:gd name="adj2" fmla="val 603"/>
            <a:gd name="adj3" fmla="val 115309"/>
            <a:gd name="adj4" fmla="val -3221"/>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a:solidFill>
                <a:srgbClr val="FF0000"/>
              </a:solidFill>
              <a:effectLst/>
            </a:rPr>
            <a:t>※</a:t>
          </a:r>
          <a:r>
            <a:rPr lang="ja-JP" altLang="en-US" sz="1200">
              <a:solidFill>
                <a:srgbClr val="FF0000"/>
              </a:solidFill>
              <a:effectLst/>
            </a:rPr>
            <a:t>研究管理運営機関を設置した場合は「有」を選択してください。</a:t>
          </a:r>
          <a:endParaRPr lang="en-US"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rgbClr val="FF0000"/>
              </a:solidFill>
              <a:effectLst/>
            </a:rPr>
            <a:t>ただし、研究管理運営機関でない構成員は、選択する必要はありません</a:t>
          </a:r>
          <a:r>
            <a:rPr lang="ja-JP" altLang="en-US" sz="1000">
              <a:solidFill>
                <a:srgbClr val="FF0000"/>
              </a:solidFill>
              <a:effectLst/>
            </a:rPr>
            <a:t>。</a:t>
          </a:r>
          <a:endParaRPr lang="ja-JP" altLang="ja-JP" sz="1000">
            <a:solidFill>
              <a:srgbClr val="FF0000"/>
            </a:solidFill>
            <a:effectLst/>
          </a:endParaRPr>
        </a:p>
      </xdr:txBody>
    </xdr:sp>
    <xdr:clientData/>
  </xdr:twoCellAnchor>
  <xdr:twoCellAnchor>
    <xdr:from>
      <xdr:col>22</xdr:col>
      <xdr:colOff>661148</xdr:colOff>
      <xdr:row>4</xdr:row>
      <xdr:rowOff>33618</xdr:rowOff>
    </xdr:from>
    <xdr:to>
      <xdr:col>30</xdr:col>
      <xdr:colOff>266297</xdr:colOff>
      <xdr:row>7</xdr:row>
      <xdr:rowOff>108945</xdr:rowOff>
    </xdr:to>
    <xdr:sp macro="" textlink="">
      <xdr:nvSpPr>
        <xdr:cNvPr id="39" name="吹き出し: 線 38">
          <a:extLst>
            <a:ext uri="{FF2B5EF4-FFF2-40B4-BE49-F238E27FC236}">
              <a16:creationId xmlns:a16="http://schemas.microsoft.com/office/drawing/2014/main" id="{970472E8-334F-4845-84B5-F0DEB866D605}"/>
            </a:ext>
          </a:extLst>
        </xdr:cNvPr>
        <xdr:cNvSpPr/>
      </xdr:nvSpPr>
      <xdr:spPr bwMode="auto">
        <a:xfrm>
          <a:off x="20439530" y="750794"/>
          <a:ext cx="5790796" cy="602004"/>
        </a:xfrm>
        <a:prstGeom prst="borderCallout1">
          <a:avLst>
            <a:gd name="adj1" fmla="val 58975"/>
            <a:gd name="adj2" fmla="val 603"/>
            <a:gd name="adj3" fmla="val 6006"/>
            <a:gd name="adj4" fmla="val -14812"/>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a:solidFill>
                <a:srgbClr val="FF0000"/>
              </a:solidFill>
              <a:effectLst/>
            </a:rPr>
            <a:t>※</a:t>
          </a:r>
          <a:r>
            <a:rPr lang="ja-JP" altLang="en-US" sz="1200">
              <a:solidFill>
                <a:srgbClr val="FF0000"/>
              </a:solidFill>
              <a:effectLst/>
            </a:rPr>
            <a:t>事前に「繰越承認申請書（経理様式８）」を提出し、繰越が認められた場合は「有」を選択してください。</a:t>
          </a:r>
          <a:endParaRPr lang="ja-JP" altLang="ja-JP" sz="1000">
            <a:solidFill>
              <a:srgbClr val="FF0000"/>
            </a:solidFill>
            <a:effectLst/>
          </a:endParaRPr>
        </a:p>
      </xdr:txBody>
    </xdr:sp>
    <xdr:clientData/>
  </xdr:twoCellAnchor>
  <xdr:twoCellAnchor>
    <xdr:from>
      <xdr:col>22</xdr:col>
      <xdr:colOff>481853</xdr:colOff>
      <xdr:row>37</xdr:row>
      <xdr:rowOff>100853</xdr:rowOff>
    </xdr:from>
    <xdr:to>
      <xdr:col>25</xdr:col>
      <xdr:colOff>507764</xdr:colOff>
      <xdr:row>39</xdr:row>
      <xdr:rowOff>89335</xdr:rowOff>
    </xdr:to>
    <xdr:sp macro="" textlink="">
      <xdr:nvSpPr>
        <xdr:cNvPr id="6" name="吹き出し: 線 5">
          <a:extLst>
            <a:ext uri="{FF2B5EF4-FFF2-40B4-BE49-F238E27FC236}">
              <a16:creationId xmlns:a16="http://schemas.microsoft.com/office/drawing/2014/main" id="{D849B926-A2D1-4FB7-B2FC-CB7DC51CFAC4}"/>
            </a:ext>
          </a:extLst>
        </xdr:cNvPr>
        <xdr:cNvSpPr/>
      </xdr:nvSpPr>
      <xdr:spPr bwMode="auto">
        <a:xfrm>
          <a:off x="20260235" y="8527677"/>
          <a:ext cx="2345529" cy="481540"/>
        </a:xfrm>
        <a:prstGeom prst="borderCallout1">
          <a:avLst>
            <a:gd name="adj1" fmla="val 58975"/>
            <a:gd name="adj2" fmla="val 603"/>
            <a:gd name="adj3" fmla="val 58140"/>
            <a:gd name="adj4" fmla="val -18619"/>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rPr>
            <a:t>　自己負担額を入力してください。</a:t>
          </a:r>
          <a:endParaRPr lang="ja-JP" altLang="ja-JP" sz="1100" b="1">
            <a:solidFill>
              <a:srgbClr val="FF0000"/>
            </a:solidFill>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74084</xdr:colOff>
      <xdr:row>0</xdr:row>
      <xdr:rowOff>31750</xdr:rowOff>
    </xdr:from>
    <xdr:to>
      <xdr:col>9</xdr:col>
      <xdr:colOff>1965325</xdr:colOff>
      <xdr:row>0</xdr:row>
      <xdr:rowOff>213784</xdr:rowOff>
    </xdr:to>
    <xdr:sp macro="" textlink="">
      <xdr:nvSpPr>
        <xdr:cNvPr id="2" name="正方形/長方形 1">
          <a:extLst>
            <a:ext uri="{FF2B5EF4-FFF2-40B4-BE49-F238E27FC236}">
              <a16:creationId xmlns:a16="http://schemas.microsoft.com/office/drawing/2014/main" id="{583EEA9A-B94C-4215-A2C4-B83E4402B408}"/>
            </a:ext>
          </a:extLst>
        </xdr:cNvPr>
        <xdr:cNvSpPr/>
      </xdr:nvSpPr>
      <xdr:spPr bwMode="auto">
        <a:xfrm>
          <a:off x="8942917" y="31750"/>
          <a:ext cx="2028825" cy="182034"/>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oneCellAnchor>
    <xdr:from>
      <xdr:col>11</xdr:col>
      <xdr:colOff>127000</xdr:colOff>
      <xdr:row>10</xdr:row>
      <xdr:rowOff>42332</xdr:rowOff>
    </xdr:from>
    <xdr:ext cx="2635250" cy="285751"/>
    <xdr:sp macro="" textlink="">
      <xdr:nvSpPr>
        <xdr:cNvPr id="3" name="テキスト ボックス 2">
          <a:extLst>
            <a:ext uri="{FF2B5EF4-FFF2-40B4-BE49-F238E27FC236}">
              <a16:creationId xmlns:a16="http://schemas.microsoft.com/office/drawing/2014/main" id="{D102A6C4-1BD3-4785-9FE1-4D830703AA90}"/>
            </a:ext>
          </a:extLst>
        </xdr:cNvPr>
        <xdr:cNvSpPr txBox="1"/>
      </xdr:nvSpPr>
      <xdr:spPr>
        <a:xfrm>
          <a:off x="13091583" y="2317749"/>
          <a:ext cx="2635250" cy="285751"/>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FF0000"/>
              </a:solidFill>
            </a:rPr>
            <a:t>委託費集計表より転記されます</a:t>
          </a:r>
        </a:p>
      </xdr:txBody>
    </xdr:sp>
    <xdr:clientData/>
  </xdr:oneCellAnchor>
  <xdr:twoCellAnchor>
    <xdr:from>
      <xdr:col>11</xdr:col>
      <xdr:colOff>52917</xdr:colOff>
      <xdr:row>12</xdr:row>
      <xdr:rowOff>21167</xdr:rowOff>
    </xdr:from>
    <xdr:to>
      <xdr:col>11</xdr:col>
      <xdr:colOff>376767</xdr:colOff>
      <xdr:row>37</xdr:row>
      <xdr:rowOff>328084</xdr:rowOff>
    </xdr:to>
    <xdr:sp macro="" textlink="">
      <xdr:nvSpPr>
        <xdr:cNvPr id="6" name="右中かっこ 5">
          <a:extLst>
            <a:ext uri="{FF2B5EF4-FFF2-40B4-BE49-F238E27FC236}">
              <a16:creationId xmlns:a16="http://schemas.microsoft.com/office/drawing/2014/main" id="{059C48FD-5C77-4E30-954C-579EFDEA771D}"/>
            </a:ext>
          </a:extLst>
        </xdr:cNvPr>
        <xdr:cNvSpPr/>
      </xdr:nvSpPr>
      <xdr:spPr bwMode="auto">
        <a:xfrm>
          <a:off x="13017500" y="3037417"/>
          <a:ext cx="323850" cy="6889750"/>
        </a:xfrm>
        <a:prstGeom prst="rightBrace">
          <a:avLst>
            <a:gd name="adj1" fmla="val 31862"/>
            <a:gd name="adj2" fmla="val 2477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11</xdr:col>
      <xdr:colOff>486834</xdr:colOff>
      <xdr:row>18</xdr:row>
      <xdr:rowOff>116416</xdr:rowOff>
    </xdr:from>
    <xdr:ext cx="3309937" cy="559127"/>
    <xdr:sp macro="" textlink="">
      <xdr:nvSpPr>
        <xdr:cNvPr id="8" name="テキスト ボックス 7">
          <a:extLst>
            <a:ext uri="{FF2B5EF4-FFF2-40B4-BE49-F238E27FC236}">
              <a16:creationId xmlns:a16="http://schemas.microsoft.com/office/drawing/2014/main" id="{831AC073-0295-4278-ADB4-FC6298180B0A}"/>
            </a:ext>
          </a:extLst>
        </xdr:cNvPr>
        <xdr:cNvSpPr txBox="1"/>
      </xdr:nvSpPr>
      <xdr:spPr>
        <a:xfrm>
          <a:off x="13451417" y="4529666"/>
          <a:ext cx="3309937" cy="55912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400" b="1">
              <a:solidFill>
                <a:srgbClr val="FF0000"/>
              </a:solidFill>
            </a:rPr>
            <a:t>黄色セルに精算額を入力してください。</a:t>
          </a:r>
          <a:endParaRPr kumimoji="1" lang="en-US" altLang="ja-JP" sz="1400" b="1">
            <a:solidFill>
              <a:srgbClr val="FF0000"/>
            </a:solidFill>
          </a:endParaRPr>
        </a:p>
        <a:p>
          <a:r>
            <a:rPr kumimoji="1" lang="ja-JP" altLang="en-US" sz="1400" b="1">
              <a:solidFill>
                <a:srgbClr val="FF0000"/>
              </a:solidFill>
            </a:rPr>
            <a:t>青色セルは自動計算されます。</a:t>
          </a:r>
        </a:p>
      </xdr:txBody>
    </xdr:sp>
    <xdr:clientData/>
  </xdr:oneCellAnchor>
  <xdr:oneCellAnchor>
    <xdr:from>
      <xdr:col>10</xdr:col>
      <xdr:colOff>931333</xdr:colOff>
      <xdr:row>43</xdr:row>
      <xdr:rowOff>52917</xdr:rowOff>
    </xdr:from>
    <xdr:ext cx="2746842" cy="275717"/>
    <xdr:sp macro="" textlink="">
      <xdr:nvSpPr>
        <xdr:cNvPr id="9" name="テキスト ボックス 8">
          <a:extLst>
            <a:ext uri="{FF2B5EF4-FFF2-40B4-BE49-F238E27FC236}">
              <a16:creationId xmlns:a16="http://schemas.microsoft.com/office/drawing/2014/main" id="{291A0B87-972D-431B-8FA8-66E206C1C03D}"/>
            </a:ext>
          </a:extLst>
        </xdr:cNvPr>
        <xdr:cNvSpPr txBox="1"/>
      </xdr:nvSpPr>
      <xdr:spPr>
        <a:xfrm>
          <a:off x="12943416" y="11525250"/>
          <a:ext cx="274684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精算額の表の構成員名から転記されます。</a:t>
          </a:r>
        </a:p>
      </xdr:txBody>
    </xdr:sp>
    <xdr:clientData/>
  </xdr:oneCellAnchor>
  <xdr:twoCellAnchor>
    <xdr:from>
      <xdr:col>10</xdr:col>
      <xdr:colOff>910167</xdr:colOff>
      <xdr:row>44</xdr:row>
      <xdr:rowOff>31750</xdr:rowOff>
    </xdr:from>
    <xdr:to>
      <xdr:col>11</xdr:col>
      <xdr:colOff>281517</xdr:colOff>
      <xdr:row>52</xdr:row>
      <xdr:rowOff>328084</xdr:rowOff>
    </xdr:to>
    <xdr:sp macro="" textlink="">
      <xdr:nvSpPr>
        <xdr:cNvPr id="10" name="右中かっこ 9">
          <a:extLst>
            <a:ext uri="{FF2B5EF4-FFF2-40B4-BE49-F238E27FC236}">
              <a16:creationId xmlns:a16="http://schemas.microsoft.com/office/drawing/2014/main" id="{FC186B62-032C-406E-A255-D79B5FC32544}"/>
            </a:ext>
          </a:extLst>
        </xdr:cNvPr>
        <xdr:cNvSpPr/>
      </xdr:nvSpPr>
      <xdr:spPr bwMode="auto">
        <a:xfrm>
          <a:off x="12922250" y="11885083"/>
          <a:ext cx="323850" cy="3090334"/>
        </a:xfrm>
        <a:prstGeom prst="rightBrace">
          <a:avLst>
            <a:gd name="adj1" fmla="val 31862"/>
            <a:gd name="adj2" fmla="val 42239"/>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11</xdr:col>
      <xdr:colOff>423334</xdr:colOff>
      <xdr:row>47</xdr:row>
      <xdr:rowOff>95250</xdr:rowOff>
    </xdr:from>
    <xdr:ext cx="3309937" cy="559127"/>
    <xdr:sp macro="" textlink="">
      <xdr:nvSpPr>
        <xdr:cNvPr id="11" name="テキスト ボックス 10">
          <a:extLst>
            <a:ext uri="{FF2B5EF4-FFF2-40B4-BE49-F238E27FC236}">
              <a16:creationId xmlns:a16="http://schemas.microsoft.com/office/drawing/2014/main" id="{E7612278-5B21-46F2-BAC6-B19770D9EB87}"/>
            </a:ext>
          </a:extLst>
        </xdr:cNvPr>
        <xdr:cNvSpPr txBox="1"/>
      </xdr:nvSpPr>
      <xdr:spPr>
        <a:xfrm>
          <a:off x="13387917" y="12996333"/>
          <a:ext cx="3309937" cy="55912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400" b="1">
              <a:solidFill>
                <a:srgbClr val="FF0000"/>
              </a:solidFill>
            </a:rPr>
            <a:t>黄色セルに予算額を入力してください。</a:t>
          </a:r>
          <a:endParaRPr kumimoji="1" lang="en-US" altLang="ja-JP" sz="1400" b="1">
            <a:solidFill>
              <a:srgbClr val="FF0000"/>
            </a:solidFill>
          </a:endParaRPr>
        </a:p>
        <a:p>
          <a:r>
            <a:rPr kumimoji="1" lang="ja-JP" altLang="en-US" sz="1400" b="1">
              <a:solidFill>
                <a:srgbClr val="FF0000"/>
              </a:solidFill>
            </a:rPr>
            <a:t>青色セルは自動計算されます。</a:t>
          </a:r>
        </a:p>
      </xdr:txBody>
    </xdr:sp>
    <xdr:clientData/>
  </xdr:oneCellAnchor>
  <xdr:twoCellAnchor>
    <xdr:from>
      <xdr:col>11</xdr:col>
      <xdr:colOff>941917</xdr:colOff>
      <xdr:row>38</xdr:row>
      <xdr:rowOff>42333</xdr:rowOff>
    </xdr:from>
    <xdr:to>
      <xdr:col>12</xdr:col>
      <xdr:colOff>169333</xdr:colOff>
      <xdr:row>38</xdr:row>
      <xdr:rowOff>762000</xdr:rowOff>
    </xdr:to>
    <xdr:sp macro="" textlink="">
      <xdr:nvSpPr>
        <xdr:cNvPr id="12" name="右中かっこ 11">
          <a:extLst>
            <a:ext uri="{FF2B5EF4-FFF2-40B4-BE49-F238E27FC236}">
              <a16:creationId xmlns:a16="http://schemas.microsoft.com/office/drawing/2014/main" id="{C9AFCCB3-8B79-4FC4-8E7E-CF6A484D4F63}"/>
            </a:ext>
          </a:extLst>
        </xdr:cNvPr>
        <xdr:cNvSpPr/>
      </xdr:nvSpPr>
      <xdr:spPr bwMode="auto">
        <a:xfrm>
          <a:off x="13906500" y="9990666"/>
          <a:ext cx="179916" cy="719667"/>
        </a:xfrm>
        <a:prstGeom prst="rightBrace">
          <a:avLst>
            <a:gd name="adj1" fmla="val 12588"/>
            <a:gd name="adj2" fmla="val 48431"/>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12</xdr:col>
      <xdr:colOff>190501</xdr:colOff>
      <xdr:row>38</xdr:row>
      <xdr:rowOff>306917</xdr:rowOff>
    </xdr:from>
    <xdr:ext cx="3801533" cy="381000"/>
    <xdr:sp macro="" textlink="">
      <xdr:nvSpPr>
        <xdr:cNvPr id="13" name="テキスト ボックス 12">
          <a:extLst>
            <a:ext uri="{FF2B5EF4-FFF2-40B4-BE49-F238E27FC236}">
              <a16:creationId xmlns:a16="http://schemas.microsoft.com/office/drawing/2014/main" id="{AAC14B18-1599-4974-8026-3FD9BD8658FD}"/>
            </a:ext>
          </a:extLst>
        </xdr:cNvPr>
        <xdr:cNvSpPr txBox="1"/>
      </xdr:nvSpPr>
      <xdr:spPr>
        <a:xfrm>
          <a:off x="14107584" y="10255250"/>
          <a:ext cx="3801533" cy="381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solidFill>
                <a:srgbClr val="FF0000"/>
              </a:solidFill>
            </a:rPr>
            <a:t>※</a:t>
          </a:r>
          <a:r>
            <a:rPr kumimoji="1" lang="ja-JP" altLang="en-US" sz="1200" b="1">
              <a:solidFill>
                <a:srgbClr val="FF0000"/>
              </a:solidFill>
            </a:rPr>
            <a:t>差額が０円以外の時に、いずれかが表示されます。</a:t>
          </a:r>
        </a:p>
      </xdr:txBody>
    </xdr:sp>
    <xdr:clientData/>
  </xdr:oneCellAnchor>
  <xdr:twoCellAnchor>
    <xdr:from>
      <xdr:col>9</xdr:col>
      <xdr:colOff>1305719</xdr:colOff>
      <xdr:row>12</xdr:row>
      <xdr:rowOff>121708</xdr:rowOff>
    </xdr:from>
    <xdr:to>
      <xdr:col>12</xdr:col>
      <xdr:colOff>690562</xdr:colOff>
      <xdr:row>15</xdr:row>
      <xdr:rowOff>130967</xdr:rowOff>
    </xdr:to>
    <xdr:sp macro="" textlink="">
      <xdr:nvSpPr>
        <xdr:cNvPr id="4" name="吹き出し: 線 3">
          <a:extLst>
            <a:ext uri="{FF2B5EF4-FFF2-40B4-BE49-F238E27FC236}">
              <a16:creationId xmlns:a16="http://schemas.microsoft.com/office/drawing/2014/main" id="{207348C4-2F8C-4942-9A54-A3106C7E7BAB}"/>
            </a:ext>
          </a:extLst>
        </xdr:cNvPr>
        <xdr:cNvSpPr/>
      </xdr:nvSpPr>
      <xdr:spPr bwMode="auto">
        <a:xfrm>
          <a:off x="10294938" y="3098271"/>
          <a:ext cx="4290218" cy="687915"/>
        </a:xfrm>
        <a:prstGeom prst="borderCallout1">
          <a:avLst>
            <a:gd name="adj1" fmla="val 3"/>
            <a:gd name="adj2" fmla="val 416"/>
            <a:gd name="adj3" fmla="val -41312"/>
            <a:gd name="adj4" fmla="val -10052"/>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rgbClr val="FF0000"/>
              </a:solidFill>
              <a:effectLst/>
            </a:rPr>
            <a:t>　自己資金が委託費の１／２以上→「</a:t>
          </a:r>
          <a:r>
            <a:rPr lang="en-US" altLang="ja-JP" sz="1200" b="1">
              <a:solidFill>
                <a:srgbClr val="FF0000"/>
              </a:solidFill>
              <a:effectLst/>
            </a:rPr>
            <a:t>1/2</a:t>
          </a:r>
          <a:r>
            <a:rPr lang="ja-JP" altLang="en-US" sz="1200" b="1">
              <a:solidFill>
                <a:srgbClr val="FF0000"/>
              </a:solidFill>
              <a:effectLst/>
            </a:rPr>
            <a:t>」を選択してください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rgbClr val="FF0000"/>
              </a:solidFill>
              <a:effectLst/>
            </a:rPr>
            <a:t>　自己資金が委託費の１／１以上→「</a:t>
          </a:r>
          <a:r>
            <a:rPr lang="en-US" altLang="ja-JP" sz="1200" b="1">
              <a:solidFill>
                <a:srgbClr val="FF0000"/>
              </a:solidFill>
              <a:effectLst/>
            </a:rPr>
            <a:t>1</a:t>
          </a:r>
          <a:r>
            <a:rPr lang="ja-JP" altLang="en-US" sz="1200" b="1">
              <a:solidFill>
                <a:srgbClr val="FF0000"/>
              </a:solidFill>
              <a:effectLst/>
            </a:rPr>
            <a:t>」を選択してください</a:t>
          </a:r>
          <a:endParaRPr lang="ja-JP" altLang="ja-JP" sz="1200" b="1">
            <a:solidFill>
              <a:srgbClr val="FF0000"/>
            </a:solidFill>
            <a:effectLst/>
          </a:endParaRPr>
        </a:p>
      </xdr:txBody>
    </xdr:sp>
    <xdr:clientData/>
  </xdr:twoCellAnchor>
  <xdr:twoCellAnchor>
    <xdr:from>
      <xdr:col>11</xdr:col>
      <xdr:colOff>511969</xdr:colOff>
      <xdr:row>38</xdr:row>
      <xdr:rowOff>785813</xdr:rowOff>
    </xdr:from>
    <xdr:to>
      <xdr:col>15</xdr:col>
      <xdr:colOff>190500</xdr:colOff>
      <xdr:row>40</xdr:row>
      <xdr:rowOff>140230</xdr:rowOff>
    </xdr:to>
    <xdr:sp macro="" textlink="">
      <xdr:nvSpPr>
        <xdr:cNvPr id="14" name="吹き出し: 線 13">
          <a:extLst>
            <a:ext uri="{FF2B5EF4-FFF2-40B4-BE49-F238E27FC236}">
              <a16:creationId xmlns:a16="http://schemas.microsoft.com/office/drawing/2014/main" id="{F8A29F3F-3121-4BA5-96BB-6908A50439AA}"/>
            </a:ext>
          </a:extLst>
        </xdr:cNvPr>
        <xdr:cNvSpPr/>
      </xdr:nvSpPr>
      <xdr:spPr bwMode="auto">
        <a:xfrm>
          <a:off x="13454063" y="10572751"/>
          <a:ext cx="3488531" cy="497417"/>
        </a:xfrm>
        <a:prstGeom prst="borderCallout1">
          <a:avLst>
            <a:gd name="adj1" fmla="val 46734"/>
            <a:gd name="adj2" fmla="val 138"/>
            <a:gd name="adj3" fmla="val 48689"/>
            <a:gd name="adj4" fmla="val -18378"/>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rgbClr val="FF0000"/>
              </a:solidFill>
              <a:effectLst/>
            </a:rPr>
            <a:t>　翌年度へ繰越申請する金額を入力してください。</a:t>
          </a:r>
          <a:endParaRPr lang="ja-JP" altLang="ja-JP" sz="1200" b="1">
            <a:solidFill>
              <a:srgbClr val="FF0000"/>
            </a:solidFill>
            <a:effectLst/>
          </a:endParaRPr>
        </a:p>
      </xdr:txBody>
    </xdr:sp>
    <xdr:clientData/>
  </xdr:twoCellAnchor>
  <xdr:twoCellAnchor>
    <xdr:from>
      <xdr:col>10</xdr:col>
      <xdr:colOff>496093</xdr:colOff>
      <xdr:row>34</xdr:row>
      <xdr:rowOff>410104</xdr:rowOff>
    </xdr:from>
    <xdr:to>
      <xdr:col>14</xdr:col>
      <xdr:colOff>738187</xdr:colOff>
      <xdr:row>37</xdr:row>
      <xdr:rowOff>35718</xdr:rowOff>
    </xdr:to>
    <xdr:sp macro="" textlink="">
      <xdr:nvSpPr>
        <xdr:cNvPr id="5" name="吹き出し: 線 4">
          <a:extLst>
            <a:ext uri="{FF2B5EF4-FFF2-40B4-BE49-F238E27FC236}">
              <a16:creationId xmlns:a16="http://schemas.microsoft.com/office/drawing/2014/main" id="{7A2C6B48-4DD7-4C85-BA77-C21705F78765}"/>
            </a:ext>
          </a:extLst>
        </xdr:cNvPr>
        <xdr:cNvSpPr/>
      </xdr:nvSpPr>
      <xdr:spPr bwMode="auto">
        <a:xfrm>
          <a:off x="12485687" y="8363479"/>
          <a:ext cx="4052094" cy="1101989"/>
        </a:xfrm>
        <a:prstGeom prst="borderCallout1">
          <a:avLst>
            <a:gd name="adj1" fmla="val 96206"/>
            <a:gd name="adj2" fmla="val -330"/>
            <a:gd name="adj3" fmla="val 110715"/>
            <a:gd name="adj4" fmla="val -7180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rPr>
            <a:t>・（＋）の場合は、超過額を翌年に繰り越すことが可能です</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rPr>
            <a:t>・（－）の場合は、「０」又は「＋」になるまで、委託費に計上した経費を自己資金に計上し直してください</a:t>
          </a:r>
          <a:endParaRPr lang="ja-JP" altLang="ja-JP" sz="1100" b="1">
            <a:solidFill>
              <a:srgbClr val="FF0000"/>
            </a:solidFill>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1428747</xdr:colOff>
      <xdr:row>7</xdr:row>
      <xdr:rowOff>1</xdr:rowOff>
    </xdr:from>
    <xdr:to>
      <xdr:col>10</xdr:col>
      <xdr:colOff>84666</xdr:colOff>
      <xdr:row>11</xdr:row>
      <xdr:rowOff>317501</xdr:rowOff>
    </xdr:to>
    <xdr:sp macro="" textlink="">
      <xdr:nvSpPr>
        <xdr:cNvPr id="2" name="左中かっこ 1">
          <a:extLst>
            <a:ext uri="{FF2B5EF4-FFF2-40B4-BE49-F238E27FC236}">
              <a16:creationId xmlns:a16="http://schemas.microsoft.com/office/drawing/2014/main" id="{B734FAB7-9E66-4901-A238-12A4ECF888B7}"/>
            </a:ext>
          </a:extLst>
        </xdr:cNvPr>
        <xdr:cNvSpPr/>
      </xdr:nvSpPr>
      <xdr:spPr bwMode="auto">
        <a:xfrm>
          <a:off x="12344397" y="1981201"/>
          <a:ext cx="265644" cy="1689100"/>
        </a:xfrm>
        <a:prstGeom prst="leftBrace">
          <a:avLst>
            <a:gd name="adj1" fmla="val 12333"/>
            <a:gd name="adj2" fmla="val 49367"/>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38100</xdr:colOff>
      <xdr:row>0</xdr:row>
      <xdr:rowOff>56092</xdr:rowOff>
    </xdr:from>
    <xdr:to>
      <xdr:col>9</xdr:col>
      <xdr:colOff>1416050</xdr:colOff>
      <xdr:row>0</xdr:row>
      <xdr:rowOff>393703</xdr:rowOff>
    </xdr:to>
    <xdr:sp macro="" textlink="">
      <xdr:nvSpPr>
        <xdr:cNvPr id="4" name="正方形/長方形 3">
          <a:extLst>
            <a:ext uri="{FF2B5EF4-FFF2-40B4-BE49-F238E27FC236}">
              <a16:creationId xmlns:a16="http://schemas.microsoft.com/office/drawing/2014/main" id="{43CB8338-FFD6-4A1B-AF52-66AF9F06B71E}"/>
            </a:ext>
          </a:extLst>
        </xdr:cNvPr>
        <xdr:cNvSpPr/>
      </xdr:nvSpPr>
      <xdr:spPr bwMode="auto">
        <a:xfrm>
          <a:off x="9963150" y="56092"/>
          <a:ext cx="2368550" cy="175686"/>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8</xdr:col>
      <xdr:colOff>50800</xdr:colOff>
      <xdr:row>12</xdr:row>
      <xdr:rowOff>93133</xdr:rowOff>
    </xdr:from>
    <xdr:to>
      <xdr:col>11</xdr:col>
      <xdr:colOff>71966</xdr:colOff>
      <xdr:row>15</xdr:row>
      <xdr:rowOff>156633</xdr:rowOff>
    </xdr:to>
    <xdr:sp macro="" textlink="">
      <xdr:nvSpPr>
        <xdr:cNvPr id="3" name="吹き出し: 線 2">
          <a:extLst>
            <a:ext uri="{FF2B5EF4-FFF2-40B4-BE49-F238E27FC236}">
              <a16:creationId xmlns:a16="http://schemas.microsoft.com/office/drawing/2014/main" id="{FA566D45-3ECE-483A-A1F5-95CDC835D6CB}"/>
            </a:ext>
          </a:extLst>
        </xdr:cNvPr>
        <xdr:cNvSpPr/>
      </xdr:nvSpPr>
      <xdr:spPr>
        <a:xfrm>
          <a:off x="8983133" y="3801533"/>
          <a:ext cx="2637366" cy="1104900"/>
        </a:xfrm>
        <a:prstGeom prst="borderCallout1">
          <a:avLst>
            <a:gd name="adj1" fmla="val -52"/>
            <a:gd name="adj2" fmla="val 42606"/>
            <a:gd name="adj3" fmla="val -88028"/>
            <a:gd name="adj4" fmla="val 83846"/>
          </a:avLst>
        </a:prstGeom>
        <a:ln w="9525" cap="flat">
          <a:solidFill>
            <a:srgbClr val="FF0000"/>
          </a:solidFill>
          <a:tailEnd type="arrow"/>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00">
              <a:solidFill>
                <a:srgbClr val="FF0000"/>
              </a:solidFill>
              <a:latin typeface="MS UI Gothic" panose="020B0600070205080204" pitchFamily="50" charset="-128"/>
              <a:ea typeface="MS UI Gothic" panose="020B0600070205080204" pitchFamily="50" charset="-128"/>
            </a:rPr>
            <a:t>研究代表者</a:t>
          </a:r>
          <a:r>
            <a:rPr kumimoji="1" lang="en-US" altLang="ja-JP" sz="1000">
              <a:solidFill>
                <a:srgbClr val="FF0000"/>
              </a:solidFill>
              <a:latin typeface="MS UI Gothic" panose="020B0600070205080204" pitchFamily="50" charset="-128"/>
              <a:ea typeface="MS UI Gothic" panose="020B0600070205080204" pitchFamily="50" charset="-128"/>
            </a:rPr>
            <a:t>=◎</a:t>
          </a:r>
        </a:p>
        <a:p>
          <a:pPr algn="l"/>
          <a:r>
            <a:rPr kumimoji="1" lang="ja-JP" altLang="en-US" sz="1000">
              <a:solidFill>
                <a:srgbClr val="FF0000"/>
              </a:solidFill>
              <a:latin typeface="MS UI Gothic" panose="020B0600070205080204" pitchFamily="50" charset="-128"/>
              <a:ea typeface="MS UI Gothic" panose="020B0600070205080204" pitchFamily="50" charset="-128"/>
            </a:rPr>
            <a:t>研究実施責任者</a:t>
          </a:r>
          <a:r>
            <a:rPr kumimoji="1" lang="en-US" altLang="ja-JP" sz="1000">
              <a:solidFill>
                <a:srgbClr val="FF0000"/>
              </a:solidFill>
              <a:latin typeface="MS UI Gothic" panose="020B0600070205080204" pitchFamily="50" charset="-128"/>
              <a:ea typeface="MS UI Gothic" panose="020B0600070205080204" pitchFamily="50" charset="-128"/>
            </a:rPr>
            <a:t>=○</a:t>
          </a:r>
        </a:p>
        <a:p>
          <a:pPr algn="l"/>
          <a:r>
            <a:rPr kumimoji="1" lang="ja-JP" altLang="en-US" sz="1000">
              <a:solidFill>
                <a:srgbClr val="FF0000"/>
              </a:solidFill>
              <a:latin typeface="MS UI Gothic" panose="020B0600070205080204" pitchFamily="50" charset="-128"/>
              <a:ea typeface="MS UI Gothic" panose="020B0600070205080204" pitchFamily="50" charset="-128"/>
            </a:rPr>
            <a:t>研究実施者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空欄</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a:solidFill>
                <a:srgbClr val="FF0000"/>
              </a:solidFill>
              <a:latin typeface="MS UI Gothic" panose="020B0600070205080204" pitchFamily="50" charset="-128"/>
              <a:ea typeface="MS UI Gothic" panose="020B0600070205080204" pitchFamily="50" charset="-128"/>
            </a:rPr>
            <a:t>研究補助者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補</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a:solidFill>
                <a:srgbClr val="FF0000"/>
              </a:solidFill>
              <a:latin typeface="MS UI Gothic" panose="020B0600070205080204" pitchFamily="50" charset="-128"/>
              <a:ea typeface="MS UI Gothic" panose="020B0600070205080204" pitchFamily="50" charset="-128"/>
            </a:rPr>
            <a:t>事務担当者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事</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b="1">
              <a:solidFill>
                <a:srgbClr val="FF0000"/>
              </a:solidFill>
              <a:latin typeface="MS UI Gothic" panose="020B0600070205080204" pitchFamily="50" charset="-128"/>
              <a:ea typeface="MS UI Gothic" panose="020B0600070205080204" pitchFamily="50" charset="-128"/>
            </a:rPr>
            <a:t>（事務担当者は研究管理運営機関のみ記載）</a:t>
          </a:r>
        </a:p>
      </xdr:txBody>
    </xdr:sp>
    <xdr:clientData/>
  </xdr:twoCellAnchor>
  <xdr:twoCellAnchor>
    <xdr:from>
      <xdr:col>12</xdr:col>
      <xdr:colOff>1718733</xdr:colOff>
      <xdr:row>3</xdr:row>
      <xdr:rowOff>110067</xdr:rowOff>
    </xdr:from>
    <xdr:to>
      <xdr:col>14</xdr:col>
      <xdr:colOff>175683</xdr:colOff>
      <xdr:row>5</xdr:row>
      <xdr:rowOff>125175</xdr:rowOff>
    </xdr:to>
    <xdr:sp macro="" textlink="">
      <xdr:nvSpPr>
        <xdr:cNvPr id="5" name="吹き出し: 線 4">
          <a:extLst>
            <a:ext uri="{FF2B5EF4-FFF2-40B4-BE49-F238E27FC236}">
              <a16:creationId xmlns:a16="http://schemas.microsoft.com/office/drawing/2014/main" id="{2ED93E81-863E-4985-B0CF-ED7348AB59CE}"/>
            </a:ext>
          </a:extLst>
        </xdr:cNvPr>
        <xdr:cNvSpPr/>
      </xdr:nvSpPr>
      <xdr:spPr>
        <a:xfrm>
          <a:off x="14342533" y="736600"/>
          <a:ext cx="1496483" cy="404575"/>
        </a:xfrm>
        <a:prstGeom prst="borderCallout1">
          <a:avLst>
            <a:gd name="adj1" fmla="val 44113"/>
            <a:gd name="adj2" fmla="val 100262"/>
            <a:gd name="adj3" fmla="val -19388"/>
            <a:gd name="adj4" fmla="val 124849"/>
          </a:avLst>
        </a:prstGeom>
        <a:ln w="9525">
          <a:solidFill>
            <a:srgbClr val="FF0000"/>
          </a:solidFill>
          <a:tailEnd type="arrow"/>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400">
              <a:solidFill>
                <a:srgbClr val="FF0000"/>
              </a:solidFill>
              <a:latin typeface="MS UI Gothic" panose="020B0600070205080204" pitchFamily="50" charset="-128"/>
              <a:ea typeface="MS UI Gothic" panose="020B0600070205080204" pitchFamily="50" charset="-128"/>
            </a:rPr>
            <a:t>日付を入力してください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91441</xdr:colOff>
      <xdr:row>1</xdr:row>
      <xdr:rowOff>29844</xdr:rowOff>
    </xdr:from>
    <xdr:to>
      <xdr:col>0</xdr:col>
      <xdr:colOff>1905000</xdr:colOff>
      <xdr:row>3</xdr:row>
      <xdr:rowOff>17357</xdr:rowOff>
    </xdr:to>
    <xdr:sp macro="" textlink="">
      <xdr:nvSpPr>
        <xdr:cNvPr id="6" name="テキスト ボックス 5">
          <a:extLst>
            <a:ext uri="{FF2B5EF4-FFF2-40B4-BE49-F238E27FC236}">
              <a16:creationId xmlns:a16="http://schemas.microsoft.com/office/drawing/2014/main" id="{1F379D5F-F4E5-4B70-9493-892FB482E1B8}"/>
            </a:ext>
          </a:extLst>
        </xdr:cNvPr>
        <xdr:cNvSpPr txBox="1"/>
      </xdr:nvSpPr>
      <xdr:spPr>
        <a:xfrm>
          <a:off x="91441" y="273261"/>
          <a:ext cx="1813559" cy="38967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solidFill>
                <a:srgbClr val="FF0000"/>
              </a:solidFill>
            </a:rPr>
            <a:t>代表機関のみ提出</a:t>
          </a:r>
        </a:p>
      </xdr:txBody>
    </xdr:sp>
    <xdr:clientData/>
  </xdr:twoCellAnchor>
  <xdr:twoCellAnchor>
    <xdr:from>
      <xdr:col>0</xdr:col>
      <xdr:colOff>86571</xdr:colOff>
      <xdr:row>3</xdr:row>
      <xdr:rowOff>86571</xdr:rowOff>
    </xdr:from>
    <xdr:to>
      <xdr:col>0</xdr:col>
      <xdr:colOff>1905000</xdr:colOff>
      <xdr:row>9</xdr:row>
      <xdr:rowOff>104986</xdr:rowOff>
    </xdr:to>
    <xdr:sp macro="" textlink="">
      <xdr:nvSpPr>
        <xdr:cNvPr id="7" name="テキスト ボックス 6">
          <a:extLst>
            <a:ext uri="{FF2B5EF4-FFF2-40B4-BE49-F238E27FC236}">
              <a16:creationId xmlns:a16="http://schemas.microsoft.com/office/drawing/2014/main" id="{B55B5357-9048-4293-834B-DB2BB5D6FCD0}"/>
            </a:ext>
          </a:extLst>
        </xdr:cNvPr>
        <xdr:cNvSpPr txBox="1"/>
      </xdr:nvSpPr>
      <xdr:spPr>
        <a:xfrm>
          <a:off x="86571" y="732154"/>
          <a:ext cx="1818429" cy="122491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シートの内容は集計表より</a:t>
          </a:r>
          <a:endParaRPr kumimoji="1" lang="en-US" altLang="ja-JP" sz="1100"/>
        </a:p>
        <a:p>
          <a:r>
            <a:rPr kumimoji="1" lang="ja-JP" altLang="en-US" sz="1100"/>
            <a:t>自動転記されますので</a:t>
          </a:r>
          <a:endParaRPr kumimoji="1" lang="en-US" altLang="ja-JP" sz="1100"/>
        </a:p>
        <a:p>
          <a:r>
            <a:rPr kumimoji="1" lang="ja-JP" altLang="en-US" sz="1100"/>
            <a:t>基本的に編集不要です。</a:t>
          </a:r>
          <a:endParaRPr kumimoji="1" lang="en-US" altLang="ja-JP" sz="1100"/>
        </a:p>
        <a:p>
          <a:endParaRPr kumimoji="1" lang="en-US" altLang="ja-JP" sz="1100"/>
        </a:p>
        <a:p>
          <a:r>
            <a:rPr kumimoji="1" lang="ja-JP" altLang="en-US" sz="1100"/>
            <a:t>額を修正する際は</a:t>
          </a:r>
          <a:endParaRPr kumimoji="1" lang="en-US" altLang="ja-JP" sz="1100"/>
        </a:p>
        <a:p>
          <a:r>
            <a:rPr kumimoji="1" lang="ja-JP" altLang="en-US" sz="1100"/>
            <a:t>集計表を編集して下さい。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A73"/>
  <sheetViews>
    <sheetView tabSelected="1" zoomScale="90" zoomScaleNormal="90" zoomScaleSheetLayoutView="90" workbookViewId="0">
      <selection activeCell="G3" sqref="G3:L3"/>
    </sheetView>
  </sheetViews>
  <sheetFormatPr defaultColWidth="9" defaultRowHeight="15" customHeight="1"/>
  <cols>
    <col min="1" max="1" width="1.625" style="1" customWidth="1"/>
    <col min="2" max="9" width="8.875" style="1" customWidth="1"/>
    <col min="10" max="10" width="6.125" style="1" customWidth="1"/>
    <col min="11" max="11" width="4" style="1" customWidth="1"/>
    <col min="12" max="12" width="4.25" style="1" customWidth="1"/>
    <col min="13" max="13" width="1.5" style="1" customWidth="1"/>
    <col min="14" max="14" width="1.875" style="4" customWidth="1"/>
    <col min="15" max="15" width="1.625" style="1" customWidth="1"/>
    <col min="16" max="23" width="8.875" style="1" customWidth="1"/>
    <col min="24" max="24" width="6.125" style="1" customWidth="1"/>
    <col min="25" max="25" width="4" style="1" customWidth="1"/>
    <col min="26" max="26" width="7.25" style="1" customWidth="1"/>
    <col min="27" max="27" width="1.5" style="1" customWidth="1"/>
    <col min="28" max="28" width="2" style="4" customWidth="1"/>
    <col min="29" max="16384" width="9" style="4"/>
  </cols>
  <sheetData>
    <row r="1" spans="1:27" ht="18.75" customHeight="1"/>
    <row r="2" spans="1:27" ht="15.95" customHeight="1">
      <c r="A2" s="1" t="s">
        <v>180</v>
      </c>
      <c r="I2" s="24" t="s">
        <v>343</v>
      </c>
      <c r="J2" s="845"/>
      <c r="K2" s="845"/>
      <c r="L2" s="845"/>
      <c r="M2" s="2"/>
      <c r="O2" s="1" t="s">
        <v>180</v>
      </c>
      <c r="U2" s="396"/>
      <c r="V2" s="396"/>
      <c r="W2" s="468" t="s">
        <v>132</v>
      </c>
      <c r="X2" s="838">
        <v>11111111</v>
      </c>
      <c r="Y2" s="838"/>
      <c r="Z2" s="838"/>
      <c r="AA2" s="2"/>
    </row>
    <row r="3" spans="1:27" ht="15.95" customHeight="1">
      <c r="F3" s="2"/>
      <c r="G3" s="850" t="s">
        <v>170</v>
      </c>
      <c r="H3" s="850"/>
      <c r="I3" s="850"/>
      <c r="J3" s="850"/>
      <c r="K3" s="850"/>
      <c r="L3" s="850"/>
      <c r="M3" s="5"/>
      <c r="T3" s="2"/>
      <c r="U3" s="104"/>
      <c r="V3" s="839" t="s">
        <v>221</v>
      </c>
      <c r="W3" s="839"/>
      <c r="X3" s="839"/>
      <c r="Y3" s="839"/>
      <c r="Z3" s="839"/>
      <c r="AA3" s="5"/>
    </row>
    <row r="4" spans="1:27" ht="15.95" customHeight="1">
      <c r="I4" s="24" t="s">
        <v>133</v>
      </c>
      <c r="J4" s="848"/>
      <c r="K4" s="848"/>
      <c r="L4" s="848"/>
      <c r="W4" s="397" t="s">
        <v>133</v>
      </c>
      <c r="X4" s="840" t="s">
        <v>222</v>
      </c>
      <c r="Y4" s="840"/>
      <c r="Z4" s="840"/>
    </row>
    <row r="5" spans="1:27" ht="15.95" customHeight="1"/>
    <row r="6" spans="1:27" ht="15.95" customHeight="1">
      <c r="F6" s="10" t="s">
        <v>38</v>
      </c>
      <c r="T6" s="10" t="s">
        <v>5</v>
      </c>
    </row>
    <row r="7" spans="1:27" ht="15.95" customHeight="1"/>
    <row r="8" spans="1:27" ht="15.95" customHeight="1"/>
    <row r="9" spans="1:27" ht="15.95" customHeight="1">
      <c r="I9" s="849" t="s">
        <v>115</v>
      </c>
      <c r="J9" s="849"/>
      <c r="K9" s="849"/>
      <c r="L9" s="24"/>
      <c r="M9" s="24"/>
      <c r="W9" s="841" t="s">
        <v>223</v>
      </c>
      <c r="X9" s="841"/>
      <c r="Y9" s="841"/>
      <c r="Z9" s="24"/>
      <c r="AA9" s="24"/>
    </row>
    <row r="10" spans="1:27" ht="15.95" customHeight="1"/>
    <row r="11" spans="1:27" ht="15.95" customHeight="1">
      <c r="B11" s="1" t="s">
        <v>18</v>
      </c>
      <c r="P11" s="1" t="s">
        <v>18</v>
      </c>
    </row>
    <row r="12" spans="1:27" ht="15.95" customHeight="1">
      <c r="B12" s="1" t="s">
        <v>39</v>
      </c>
      <c r="P12" s="1" t="s">
        <v>7</v>
      </c>
    </row>
    <row r="13" spans="1:27" ht="15.95" customHeight="1"/>
    <row r="14" spans="1:27" ht="15.95" customHeight="1"/>
    <row r="15" spans="1:27" ht="15.95" customHeight="1">
      <c r="F15" s="843" t="s">
        <v>136</v>
      </c>
      <c r="G15" s="843"/>
      <c r="H15" s="843"/>
      <c r="I15" s="843"/>
      <c r="J15" s="843"/>
      <c r="K15" s="843"/>
      <c r="L15" s="843"/>
      <c r="T15" s="842" t="s">
        <v>224</v>
      </c>
      <c r="U15" s="842"/>
      <c r="V15" s="842"/>
      <c r="W15" s="842"/>
      <c r="X15" s="842"/>
      <c r="Y15" s="842"/>
      <c r="Z15" s="842"/>
    </row>
    <row r="16" spans="1:27" ht="15.95" customHeight="1">
      <c r="F16" s="843"/>
      <c r="G16" s="843"/>
      <c r="H16" s="843"/>
      <c r="I16" s="843"/>
      <c r="J16" s="843"/>
      <c r="K16" s="843"/>
      <c r="L16" s="843"/>
      <c r="T16" s="842"/>
      <c r="U16" s="842"/>
      <c r="V16" s="842"/>
      <c r="W16" s="842"/>
      <c r="X16" s="842"/>
      <c r="Y16" s="842"/>
      <c r="Z16" s="842"/>
    </row>
    <row r="17" spans="2:27" ht="15.95" customHeight="1">
      <c r="F17" s="843" t="s">
        <v>173</v>
      </c>
      <c r="G17" s="843"/>
      <c r="H17" s="843"/>
      <c r="I17" s="843"/>
      <c r="J17" s="843"/>
      <c r="K17" s="843"/>
      <c r="L17" s="843"/>
      <c r="T17" s="842" t="s">
        <v>225</v>
      </c>
      <c r="U17" s="842"/>
      <c r="V17" s="842"/>
      <c r="W17" s="842"/>
      <c r="X17" s="842"/>
      <c r="Y17" s="842"/>
      <c r="Z17" s="842"/>
    </row>
    <row r="18" spans="2:27" ht="15.95" customHeight="1">
      <c r="E18" s="91"/>
      <c r="F18" s="843"/>
      <c r="G18" s="843"/>
      <c r="H18" s="843"/>
      <c r="I18" s="843"/>
      <c r="J18" s="843"/>
      <c r="K18" s="843"/>
      <c r="L18" s="843"/>
      <c r="S18" s="91"/>
      <c r="T18" s="842"/>
      <c r="U18" s="842"/>
      <c r="V18" s="842"/>
      <c r="W18" s="842"/>
      <c r="X18" s="842"/>
      <c r="Y18" s="842"/>
      <c r="Z18" s="842"/>
    </row>
    <row r="19" spans="2:27" ht="15.95" customHeight="1">
      <c r="F19" s="846" t="s">
        <v>114</v>
      </c>
      <c r="G19" s="843"/>
      <c r="H19" s="843"/>
      <c r="I19" s="843"/>
      <c r="J19" s="843"/>
      <c r="K19" s="843"/>
      <c r="L19" s="843"/>
      <c r="T19" s="853" t="s">
        <v>226</v>
      </c>
      <c r="U19" s="842"/>
      <c r="V19" s="842"/>
      <c r="W19" s="842"/>
      <c r="X19" s="842"/>
      <c r="Y19" s="842"/>
      <c r="Z19" s="842"/>
    </row>
    <row r="20" spans="2:27" ht="15.95" customHeight="1">
      <c r="F20" s="843"/>
      <c r="G20" s="843"/>
      <c r="H20" s="843"/>
      <c r="I20" s="843"/>
      <c r="J20" s="843"/>
      <c r="K20" s="843"/>
      <c r="L20" s="843"/>
      <c r="T20" s="842"/>
      <c r="U20" s="842"/>
      <c r="V20" s="842"/>
      <c r="W20" s="842"/>
      <c r="X20" s="842"/>
      <c r="Y20" s="842"/>
      <c r="Z20" s="842"/>
    </row>
    <row r="21" spans="2:27" ht="15.95" customHeight="1">
      <c r="F21" s="843" t="s">
        <v>137</v>
      </c>
      <c r="G21" s="843"/>
      <c r="H21" s="843"/>
      <c r="I21" s="843"/>
      <c r="J21" s="843"/>
      <c r="K21" s="843"/>
      <c r="L21" s="843"/>
      <c r="M21" s="41"/>
      <c r="T21" s="842" t="s">
        <v>344</v>
      </c>
      <c r="U21" s="842"/>
      <c r="V21" s="842"/>
      <c r="W21" s="842"/>
      <c r="X21" s="842"/>
      <c r="Y21" s="842"/>
      <c r="Z21" s="842"/>
      <c r="AA21" s="41"/>
    </row>
    <row r="22" spans="2:27" ht="15.95" customHeight="1">
      <c r="C22" s="41"/>
      <c r="D22" s="41"/>
      <c r="E22" s="41"/>
      <c r="F22" s="843"/>
      <c r="G22" s="843"/>
      <c r="H22" s="843"/>
      <c r="I22" s="843"/>
      <c r="J22" s="843"/>
      <c r="K22" s="843"/>
      <c r="L22" s="843"/>
      <c r="M22" s="41"/>
      <c r="Q22" s="41"/>
      <c r="R22" s="41"/>
      <c r="S22" s="41"/>
      <c r="T22" s="842"/>
      <c r="U22" s="842"/>
      <c r="V22" s="842"/>
      <c r="W22" s="842"/>
      <c r="X22" s="842"/>
      <c r="Y22" s="842"/>
      <c r="Z22" s="842"/>
      <c r="AA22" s="41"/>
    </row>
    <row r="23" spans="2:27" ht="15.95" customHeight="1">
      <c r="B23" s="41"/>
      <c r="C23" s="41"/>
      <c r="D23" s="41"/>
      <c r="E23" s="41"/>
      <c r="F23" s="41"/>
      <c r="G23" s="41"/>
      <c r="H23" s="41"/>
      <c r="I23" s="41"/>
      <c r="J23" s="41"/>
      <c r="K23" s="41"/>
      <c r="L23" s="41"/>
      <c r="M23" s="41"/>
      <c r="P23" s="835" t="s">
        <v>232</v>
      </c>
      <c r="Q23" s="835"/>
      <c r="R23" s="835"/>
      <c r="S23" s="835"/>
      <c r="T23" s="835"/>
      <c r="U23" s="835"/>
      <c r="V23" s="835"/>
      <c r="W23" s="835"/>
      <c r="X23" s="835"/>
      <c r="Y23" s="835"/>
      <c r="Z23" s="835"/>
      <c r="AA23" s="41"/>
    </row>
    <row r="24" spans="2:27" ht="15.95" customHeight="1">
      <c r="C24" s="69"/>
      <c r="D24" s="69"/>
      <c r="E24" s="69"/>
      <c r="F24" s="69"/>
      <c r="G24" s="69"/>
      <c r="H24" s="69"/>
      <c r="I24" s="69"/>
      <c r="J24" s="69"/>
      <c r="K24" s="69"/>
      <c r="L24" s="92"/>
      <c r="M24" s="41"/>
      <c r="P24" s="835"/>
      <c r="Q24" s="835"/>
      <c r="R24" s="835"/>
      <c r="S24" s="835"/>
      <c r="T24" s="835"/>
      <c r="U24" s="835"/>
      <c r="V24" s="835"/>
      <c r="W24" s="835"/>
      <c r="X24" s="835"/>
      <c r="Y24" s="835"/>
      <c r="Z24" s="835"/>
      <c r="AA24" s="41"/>
    </row>
    <row r="25" spans="2:27" ht="15.95" customHeight="1">
      <c r="B25" s="847" t="s">
        <v>178</v>
      </c>
      <c r="C25" s="847"/>
      <c r="D25" s="847"/>
      <c r="E25" s="847"/>
      <c r="F25" s="847"/>
      <c r="G25" s="847"/>
      <c r="H25" s="847"/>
      <c r="I25" s="847"/>
      <c r="J25" s="847"/>
      <c r="K25" s="847"/>
      <c r="L25" s="847"/>
      <c r="M25" s="41"/>
      <c r="P25" s="835"/>
      <c r="Q25" s="835"/>
      <c r="R25" s="835"/>
      <c r="S25" s="835"/>
      <c r="T25" s="835"/>
      <c r="U25" s="835"/>
      <c r="V25" s="835"/>
      <c r="W25" s="835"/>
      <c r="X25" s="835"/>
      <c r="Y25" s="835"/>
      <c r="Z25" s="835"/>
      <c r="AA25" s="41"/>
    </row>
    <row r="26" spans="2:27" ht="15.95" customHeight="1">
      <c r="B26" s="847"/>
      <c r="C26" s="847"/>
      <c r="D26" s="847"/>
      <c r="E26" s="847"/>
      <c r="F26" s="847"/>
      <c r="G26" s="847"/>
      <c r="H26" s="847"/>
      <c r="I26" s="847"/>
      <c r="J26" s="847"/>
      <c r="K26" s="847"/>
      <c r="L26" s="847"/>
      <c r="M26" s="41"/>
      <c r="P26" s="835"/>
      <c r="Q26" s="835"/>
      <c r="R26" s="835"/>
      <c r="S26" s="835"/>
      <c r="T26" s="835"/>
      <c r="U26" s="835"/>
      <c r="V26" s="835"/>
      <c r="W26" s="835"/>
      <c r="X26" s="835"/>
      <c r="Y26" s="835"/>
      <c r="Z26" s="835"/>
      <c r="AA26" s="41"/>
    </row>
    <row r="27" spans="2:27" ht="15.95" customHeight="1">
      <c r="B27" s="847"/>
      <c r="C27" s="847"/>
      <c r="D27" s="847"/>
      <c r="E27" s="847"/>
      <c r="F27" s="847"/>
      <c r="G27" s="847"/>
      <c r="H27" s="847"/>
      <c r="I27" s="847"/>
      <c r="J27" s="847"/>
      <c r="K27" s="847"/>
      <c r="L27" s="847"/>
      <c r="M27" s="41"/>
      <c r="P27" s="835"/>
      <c r="Q27" s="835"/>
      <c r="R27" s="835"/>
      <c r="S27" s="835"/>
      <c r="T27" s="835"/>
      <c r="U27" s="835"/>
      <c r="V27" s="835"/>
      <c r="W27" s="835"/>
      <c r="X27" s="835"/>
      <c r="Y27" s="835"/>
      <c r="Z27" s="835"/>
      <c r="AA27" s="41"/>
    </row>
    <row r="28" spans="2:27" ht="15.95" customHeight="1">
      <c r="P28" s="835"/>
      <c r="Q28" s="835"/>
      <c r="R28" s="835"/>
      <c r="S28" s="835"/>
      <c r="T28" s="835"/>
      <c r="U28" s="835"/>
      <c r="V28" s="835"/>
      <c r="W28" s="835"/>
      <c r="X28" s="835"/>
      <c r="Y28" s="835"/>
      <c r="Z28" s="835"/>
    </row>
    <row r="29" spans="2:27" ht="15.95" customHeight="1">
      <c r="B29" s="53" t="s">
        <v>40</v>
      </c>
      <c r="P29" s="53" t="s">
        <v>6</v>
      </c>
    </row>
    <row r="30" spans="2:27" ht="15.95" customHeight="1">
      <c r="B30" s="57" t="s">
        <v>9</v>
      </c>
      <c r="P30" s="57" t="s">
        <v>9</v>
      </c>
    </row>
    <row r="31" spans="2:27" ht="15.95" customHeight="1">
      <c r="B31" s="844"/>
      <c r="C31" s="844"/>
      <c r="D31" s="844"/>
      <c r="E31" s="844"/>
      <c r="F31" s="844"/>
      <c r="G31" s="844"/>
      <c r="H31" s="844"/>
      <c r="I31" s="844"/>
      <c r="J31" s="844"/>
      <c r="K31" s="844"/>
      <c r="L31" s="69"/>
      <c r="P31" s="854" t="s">
        <v>231</v>
      </c>
      <c r="Q31" s="854"/>
      <c r="R31" s="854"/>
      <c r="S31" s="854"/>
      <c r="T31" s="854"/>
      <c r="U31" s="854"/>
      <c r="V31" s="854"/>
      <c r="W31" s="854"/>
      <c r="X31" s="854"/>
      <c r="Y31" s="854"/>
      <c r="Z31" s="69"/>
    </row>
    <row r="32" spans="2:27" ht="15.95" customHeight="1">
      <c r="B32" s="844"/>
      <c r="C32" s="844"/>
      <c r="D32" s="844"/>
      <c r="E32" s="844"/>
      <c r="F32" s="844"/>
      <c r="G32" s="844"/>
      <c r="H32" s="844"/>
      <c r="I32" s="844"/>
      <c r="J32" s="844"/>
      <c r="K32" s="844"/>
      <c r="L32" s="69"/>
      <c r="P32" s="854"/>
      <c r="Q32" s="854"/>
      <c r="R32" s="854"/>
      <c r="S32" s="854"/>
      <c r="T32" s="854"/>
      <c r="U32" s="854"/>
      <c r="V32" s="854"/>
      <c r="W32" s="854"/>
      <c r="X32" s="854"/>
      <c r="Y32" s="854"/>
      <c r="Z32" s="69"/>
    </row>
    <row r="33" spans="2:26" ht="15.95" customHeight="1"/>
    <row r="34" spans="2:26" ht="15.95" customHeight="1">
      <c r="B34" s="57" t="s">
        <v>41</v>
      </c>
      <c r="P34" s="57" t="s">
        <v>4</v>
      </c>
    </row>
    <row r="35" spans="2:26" ht="15.95" customHeight="1">
      <c r="B35" s="66" t="s">
        <v>134</v>
      </c>
      <c r="C35" s="852" t="s">
        <v>346</v>
      </c>
      <c r="D35" s="852"/>
      <c r="E35" s="852"/>
      <c r="F35" s="852"/>
      <c r="G35" s="852"/>
      <c r="H35" s="852"/>
      <c r="I35" s="852"/>
      <c r="J35" s="852"/>
      <c r="K35" s="852"/>
      <c r="P35" s="66" t="s">
        <v>134</v>
      </c>
      <c r="Q35" s="836" t="s">
        <v>218</v>
      </c>
      <c r="R35" s="836"/>
      <c r="S35" s="398"/>
      <c r="T35" s="398"/>
      <c r="U35" s="398"/>
      <c r="V35" s="398"/>
      <c r="W35" s="398"/>
      <c r="X35" s="398"/>
      <c r="Y35" s="398"/>
    </row>
    <row r="36" spans="2:26" ht="15.95" customHeight="1">
      <c r="B36" s="66" t="s">
        <v>135</v>
      </c>
      <c r="C36" s="852" t="s">
        <v>346</v>
      </c>
      <c r="D36" s="852"/>
      <c r="E36" s="852"/>
      <c r="F36" s="852"/>
      <c r="G36" s="852"/>
      <c r="H36" s="852"/>
      <c r="I36" s="852"/>
      <c r="J36" s="852"/>
      <c r="K36" s="852"/>
      <c r="P36" s="66" t="s">
        <v>135</v>
      </c>
      <c r="Q36" s="837" t="s">
        <v>227</v>
      </c>
      <c r="R36" s="837"/>
      <c r="S36" s="399"/>
      <c r="T36" s="399"/>
      <c r="U36" s="399"/>
      <c r="V36" s="399"/>
      <c r="W36" s="399"/>
      <c r="X36" s="399"/>
      <c r="Y36" s="399"/>
    </row>
    <row r="37" spans="2:26" ht="15.95" customHeight="1"/>
    <row r="38" spans="2:26" ht="15.95" customHeight="1">
      <c r="B38" s="57" t="s">
        <v>318</v>
      </c>
      <c r="P38" s="57" t="s">
        <v>318</v>
      </c>
    </row>
    <row r="39" spans="2:26" ht="15.95" customHeight="1">
      <c r="B39" s="851"/>
      <c r="C39" s="851"/>
      <c r="D39" s="851"/>
      <c r="E39" s="851"/>
      <c r="F39" s="851"/>
      <c r="G39" s="851"/>
      <c r="H39" s="851"/>
      <c r="I39" s="851"/>
      <c r="J39" s="851"/>
      <c r="K39" s="851"/>
      <c r="L39" s="851"/>
      <c r="P39" s="855" t="s">
        <v>228</v>
      </c>
      <c r="Q39" s="855"/>
      <c r="R39" s="855"/>
      <c r="S39" s="855"/>
      <c r="T39" s="855"/>
      <c r="U39" s="855"/>
      <c r="V39" s="855"/>
      <c r="W39" s="855"/>
      <c r="X39" s="855"/>
      <c r="Y39" s="855"/>
      <c r="Z39" s="855"/>
    </row>
    <row r="40" spans="2:26" ht="15.95" customHeight="1">
      <c r="B40" s="851"/>
      <c r="C40" s="851"/>
      <c r="D40" s="851"/>
      <c r="E40" s="851"/>
      <c r="F40" s="851"/>
      <c r="G40" s="851"/>
      <c r="H40" s="851"/>
      <c r="I40" s="851"/>
      <c r="J40" s="851"/>
      <c r="K40" s="851"/>
      <c r="L40" s="851"/>
      <c r="P40" s="833" t="s">
        <v>229</v>
      </c>
      <c r="Q40" s="833"/>
      <c r="R40" s="833"/>
      <c r="S40" s="833"/>
      <c r="T40" s="833"/>
      <c r="U40" s="833"/>
      <c r="V40" s="833"/>
      <c r="W40" s="833"/>
      <c r="X40" s="833"/>
      <c r="Y40" s="833"/>
      <c r="Z40" s="833"/>
    </row>
    <row r="41" spans="2:26" ht="15.95" customHeight="1">
      <c r="B41" s="851"/>
      <c r="C41" s="851"/>
      <c r="D41" s="851"/>
      <c r="E41" s="851"/>
      <c r="F41" s="851"/>
      <c r="G41" s="851"/>
      <c r="H41" s="851"/>
      <c r="I41" s="851"/>
      <c r="J41" s="851"/>
      <c r="K41" s="851"/>
      <c r="L41" s="851"/>
      <c r="P41" s="833" t="s">
        <v>230</v>
      </c>
      <c r="Q41" s="833"/>
      <c r="R41" s="833"/>
      <c r="S41" s="833"/>
      <c r="T41" s="833"/>
      <c r="U41" s="833"/>
      <c r="V41" s="833"/>
      <c r="W41" s="833"/>
      <c r="X41" s="833"/>
      <c r="Y41" s="833"/>
      <c r="Z41" s="833"/>
    </row>
    <row r="42" spans="2:26" ht="15.95" customHeight="1"/>
    <row r="43" spans="2:26" ht="15.95" customHeight="1">
      <c r="B43" s="57" t="s">
        <v>44</v>
      </c>
      <c r="P43" s="57" t="s">
        <v>17</v>
      </c>
    </row>
    <row r="44" spans="2:26" ht="15.95" customHeight="1">
      <c r="B44" s="66" t="s">
        <v>45</v>
      </c>
      <c r="P44" s="66" t="s">
        <v>8</v>
      </c>
    </row>
    <row r="45" spans="2:26" ht="15.95" customHeight="1"/>
    <row r="46" spans="2:26" ht="15.95" customHeight="1"/>
    <row r="47" spans="2:26" ht="15.95" customHeight="1"/>
    <row r="48" spans="2:26" ht="15.95" customHeight="1">
      <c r="B48" s="458"/>
      <c r="C48" s="458"/>
      <c r="D48" s="458"/>
      <c r="E48" s="458"/>
      <c r="F48" s="458"/>
      <c r="G48" s="458"/>
      <c r="H48" s="458"/>
      <c r="I48" s="458"/>
      <c r="J48" s="458"/>
      <c r="K48" s="458"/>
      <c r="L48" s="458"/>
      <c r="P48" s="458"/>
      <c r="Q48" s="458"/>
      <c r="R48" s="458"/>
      <c r="S48" s="458"/>
      <c r="T48" s="458"/>
      <c r="U48" s="458"/>
      <c r="V48" s="458"/>
      <c r="W48" s="458"/>
      <c r="X48" s="458"/>
      <c r="Y48" s="458"/>
      <c r="Z48" s="458"/>
    </row>
    <row r="49" spans="1:27" ht="15.95" customHeight="1"/>
    <row r="50" spans="1:27" ht="15.95" customHeight="1"/>
    <row r="51" spans="1:27" ht="15.95" customHeight="1">
      <c r="A51" s="834"/>
      <c r="B51" s="834"/>
      <c r="C51" s="834"/>
      <c r="D51" s="834"/>
      <c r="E51" s="834"/>
      <c r="F51" s="834"/>
      <c r="G51" s="834"/>
      <c r="H51" s="834"/>
      <c r="I51" s="834"/>
      <c r="J51" s="834"/>
      <c r="K51" s="834"/>
      <c r="L51" s="72"/>
      <c r="M51" s="72"/>
      <c r="O51" s="834"/>
      <c r="P51" s="834"/>
      <c r="Q51" s="834"/>
      <c r="R51" s="834"/>
      <c r="S51" s="834"/>
      <c r="T51" s="834"/>
      <c r="U51" s="834"/>
      <c r="V51" s="834"/>
      <c r="W51" s="834"/>
      <c r="X51" s="834"/>
      <c r="Y51" s="834"/>
      <c r="Z51" s="72"/>
      <c r="AA51" s="72"/>
    </row>
    <row r="52" spans="1:27" ht="15.95" hidden="1" customHeight="1">
      <c r="B52" s="151" t="s">
        <v>170</v>
      </c>
      <c r="P52" s="151"/>
    </row>
    <row r="53" spans="1:27" ht="15.95" hidden="1" customHeight="1">
      <c r="B53" s="152" t="s">
        <v>171</v>
      </c>
      <c r="P53" s="152"/>
    </row>
    <row r="54" spans="1:27" ht="15.95" hidden="1" customHeight="1">
      <c r="B54" s="152" t="s">
        <v>334</v>
      </c>
      <c r="P54" s="152"/>
    </row>
    <row r="55" spans="1:27" ht="15.95" hidden="1" customHeight="1">
      <c r="B55" s="152" t="s">
        <v>335</v>
      </c>
      <c r="P55" s="152"/>
    </row>
    <row r="56" spans="1:27" ht="15.95" hidden="1" customHeight="1">
      <c r="B56" s="152" t="s">
        <v>172</v>
      </c>
      <c r="P56" s="152"/>
    </row>
    <row r="57" spans="1:27" ht="15.95" hidden="1" customHeight="1">
      <c r="B57" s="1" t="s">
        <v>336</v>
      </c>
    </row>
    <row r="58" spans="1:27" ht="15.95" hidden="1" customHeight="1">
      <c r="B58" s="1" t="s">
        <v>361</v>
      </c>
    </row>
    <row r="59" spans="1:27" ht="15.95" hidden="1" customHeight="1">
      <c r="B59" s="1" t="s">
        <v>177</v>
      </c>
    </row>
    <row r="60" spans="1:27" ht="15.95" hidden="1" customHeight="1">
      <c r="B60" s="1" t="s">
        <v>179</v>
      </c>
    </row>
    <row r="61" spans="1:27" ht="15.95" hidden="1" customHeight="1">
      <c r="B61" s="1" t="s">
        <v>181</v>
      </c>
    </row>
    <row r="62" spans="1:27" ht="15.95" hidden="1" customHeight="1">
      <c r="B62" s="1" t="s">
        <v>195</v>
      </c>
    </row>
    <row r="63" spans="1:27" ht="15.95" customHeight="1"/>
    <row r="64" spans="1:27"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sheetData>
  <dataConsolidate/>
  <mergeCells count="32">
    <mergeCell ref="T17:Z18"/>
    <mergeCell ref="T19:Z20"/>
    <mergeCell ref="T21:Z22"/>
    <mergeCell ref="P31:Y32"/>
    <mergeCell ref="P39:Z39"/>
    <mergeCell ref="B39:L39"/>
    <mergeCell ref="A51:K51"/>
    <mergeCell ref="C36:K36"/>
    <mergeCell ref="C35:K35"/>
    <mergeCell ref="B40:L40"/>
    <mergeCell ref="B41:L41"/>
    <mergeCell ref="F15:L16"/>
    <mergeCell ref="B31:K32"/>
    <mergeCell ref="J2:L2"/>
    <mergeCell ref="F19:L20"/>
    <mergeCell ref="B25:L27"/>
    <mergeCell ref="J4:L4"/>
    <mergeCell ref="F21:L22"/>
    <mergeCell ref="F17:L18"/>
    <mergeCell ref="I9:K9"/>
    <mergeCell ref="G3:L3"/>
    <mergeCell ref="X2:Z2"/>
    <mergeCell ref="V3:Z3"/>
    <mergeCell ref="X4:Z4"/>
    <mergeCell ref="W9:Y9"/>
    <mergeCell ref="T15:Z16"/>
    <mergeCell ref="P41:Z41"/>
    <mergeCell ref="O51:Y51"/>
    <mergeCell ref="P23:Z28"/>
    <mergeCell ref="Q35:R35"/>
    <mergeCell ref="Q36:R36"/>
    <mergeCell ref="P40:Z40"/>
  </mergeCells>
  <phoneticPr fontId="5"/>
  <conditionalFormatting sqref="G3">
    <cfRule type="containsText" dxfId="47" priority="3" operator="containsText" text="―――事業名を選択して下さい―――">
      <formula>NOT(ISERROR(SEARCH("―――事業名を選択して下さい―――",G3)))</formula>
    </cfRule>
  </conditionalFormatting>
  <conditionalFormatting sqref="J4">
    <cfRule type="containsText" dxfId="46" priority="4" operator="containsText" text="課題番号を入力">
      <formula>NOT(ISERROR(SEARCH("課題番号を入力",J4)))</formula>
    </cfRule>
  </conditionalFormatting>
  <conditionalFormatting sqref="V3:Z3">
    <cfRule type="containsText" dxfId="45" priority="1" operator="containsText" text="―――事業名を選択して下さい―――">
      <formula>NOT(ISERROR(SEARCH("―――事業名を選択して下さい―――",V3)))</formula>
    </cfRule>
  </conditionalFormatting>
  <conditionalFormatting sqref="X4">
    <cfRule type="containsText" dxfId="44" priority="2" operator="containsText" text="課題番号を入力">
      <formula>NOT(ISERROR(SEARCH("課題番号を入力",X4)))</formula>
    </cfRule>
  </conditionalFormatting>
  <dataValidations count="4">
    <dataValidation imeMode="on" allowBlank="1" showInputMessage="1" showErrorMessage="1" sqref="C24:K24 B31 B39:B41 L31:L32 Z31:Z32 P31 P39:P41" xr:uid="{00000000-0002-0000-0000-000000000000}"/>
    <dataValidation type="list" allowBlank="1" showInputMessage="1" showErrorMessage="1" sqref="V3:Z3" xr:uid="{7C02DB54-878B-417C-86BF-B253509DA7B8}">
      <formula1>$B$52:$B$56</formula1>
    </dataValidation>
    <dataValidation type="list" imeMode="on" allowBlank="1" showInputMessage="1" sqref="B25:L27 P23" xr:uid="{4EF6D75B-FA80-4343-8F72-9A27584B17E7}">
      <formula1>$B$59:$B$62</formula1>
    </dataValidation>
    <dataValidation type="list" allowBlank="1" showInputMessage="1" showErrorMessage="1" sqref="G3:L3" xr:uid="{5AD29CC3-8A74-451A-9982-68FFA5F3617A}">
      <formula1>$B$52:$B$58</formula1>
    </dataValidation>
  </dataValidations>
  <printOptions horizontalCentered="1"/>
  <pageMargins left="0.59055118110236227" right="0.59055118110236227" top="0.98425196850393704" bottom="0.78740157480314965" header="0" footer="0"/>
  <pageSetup paperSize="9" scale="95" firstPageNumber="70" fitToWidth="0" fitToHeight="0" orientation="portrait" r:id="rId1"/>
  <headerFooter alignWithMargins="0"/>
  <colBreaks count="1" manualBreakCount="1">
    <brk id="13" max="46"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29D8-C971-407E-B6EC-163275EA97F3}">
  <sheetPr>
    <tabColor theme="0" tint="-0.249977111117893"/>
  </sheetPr>
  <dimension ref="A1:AD70"/>
  <sheetViews>
    <sheetView zoomScale="90" zoomScaleNormal="90" zoomScaleSheetLayoutView="90" workbookViewId="0">
      <selection activeCell="E5" sqref="E5:E6"/>
    </sheetView>
  </sheetViews>
  <sheetFormatPr defaultColWidth="9" defaultRowHeight="15" customHeight="1"/>
  <cols>
    <col min="1" max="1" width="28" style="126" customWidth="1"/>
    <col min="2" max="2" width="1.625" style="4" customWidth="1"/>
    <col min="3" max="3" width="19.5" style="4" customWidth="1"/>
    <col min="4" max="4" width="14.75" style="4" customWidth="1"/>
    <col min="5" max="5" width="14.75" style="597" customWidth="1"/>
    <col min="6" max="6" width="14.875" style="629" customWidth="1"/>
    <col min="7" max="7" width="20" style="4" customWidth="1"/>
    <col min="8" max="9" width="2.375" style="4" customWidth="1"/>
    <col min="10" max="10" width="1.625" style="4" customWidth="1"/>
    <col min="11" max="11" width="19.5" style="4" customWidth="1"/>
    <col min="12" max="13" width="14.75" style="4" customWidth="1"/>
    <col min="14" max="14" width="14.875" style="629" customWidth="1"/>
    <col min="15" max="15" width="20" style="4" customWidth="1"/>
    <col min="16" max="16" width="2.375" style="4" customWidth="1"/>
    <col min="17" max="17" width="1.625" style="4" customWidth="1"/>
    <col min="18" max="18" width="19.5" style="4" customWidth="1"/>
    <col min="19" max="20" width="14.75" style="4" customWidth="1"/>
    <col min="21" max="21" width="14.875" style="629" customWidth="1"/>
    <col min="22" max="22" width="20" style="4" customWidth="1"/>
    <col min="23" max="23" width="2.375" style="4" customWidth="1"/>
    <col min="24" max="24" width="1.625" style="4" customWidth="1"/>
    <col min="25" max="25" width="19.5" style="4" customWidth="1"/>
    <col min="26" max="27" width="14.75" style="4" customWidth="1"/>
    <col min="28" max="28" width="14.875" style="629" customWidth="1"/>
    <col min="29" max="29" width="20" style="4" customWidth="1"/>
    <col min="30" max="30" width="2.375" style="4" customWidth="1"/>
    <col min="31" max="31" width="1.875" style="4" customWidth="1"/>
    <col min="32" max="32" width="2.75" style="4" customWidth="1"/>
    <col min="33" max="16384" width="9" style="4"/>
  </cols>
  <sheetData>
    <row r="1" spans="2:30" ht="18" customHeight="1"/>
    <row r="2" spans="2:30" ht="15.95" customHeight="1">
      <c r="B2" s="879" t="s">
        <v>128</v>
      </c>
      <c r="C2" s="879"/>
      <c r="D2" s="1051" t="s">
        <v>306</v>
      </c>
      <c r="E2" s="1051"/>
      <c r="G2" s="131" t="str">
        <f>実績報告書①!$I$2&amp;実績報告書①!$J$2</f>
        <v>e-Rad課題ID：</v>
      </c>
      <c r="H2" s="130"/>
      <c r="I2" s="130"/>
      <c r="J2" s="879" t="s">
        <v>129</v>
      </c>
      <c r="K2" s="879"/>
      <c r="L2" s="1051" t="s">
        <v>306</v>
      </c>
      <c r="M2" s="1051"/>
      <c r="O2" s="131" t="str">
        <f>実績報告書①!$I$2&amp;実績報告書①!$J$2</f>
        <v>e-Rad課題ID：</v>
      </c>
      <c r="P2" s="130"/>
      <c r="Q2" s="879" t="s">
        <v>130</v>
      </c>
      <c r="R2" s="879"/>
      <c r="S2" s="1051" t="s">
        <v>306</v>
      </c>
      <c r="T2" s="1051"/>
      <c r="V2" s="131" t="str">
        <f>実績報告書①!$I$2&amp;実績報告書①!$J$2</f>
        <v>e-Rad課題ID：</v>
      </c>
      <c r="W2" s="130"/>
      <c r="X2" s="879" t="s">
        <v>131</v>
      </c>
      <c r="Y2" s="879"/>
      <c r="Z2" s="1051" t="s">
        <v>306</v>
      </c>
      <c r="AA2" s="1051"/>
      <c r="AC2" s="131" t="str">
        <f>実績報告書①!$I$2&amp;実績報告書①!$J$2</f>
        <v>e-Rad課題ID：</v>
      </c>
      <c r="AD2" s="130"/>
    </row>
    <row r="3" spans="2:30" ht="15.95" customHeight="1">
      <c r="D3" s="879" t="str">
        <f>"（"&amp;'別添1 委託費集計表'!B$13&amp;"）"</f>
        <v>（）</v>
      </c>
      <c r="E3" s="879"/>
      <c r="F3" s="879"/>
      <c r="G3" s="24" t="str">
        <f>実績報告書①!$I$4&amp;実績報告書①!$J$4</f>
        <v>研究課題番号：</v>
      </c>
      <c r="L3" s="879" t="str">
        <f>"（"&amp;'別添1 委託費集計表'!C$13&amp;"）"</f>
        <v>（）</v>
      </c>
      <c r="M3" s="879"/>
      <c r="N3" s="879"/>
      <c r="O3" s="24" t="str">
        <f>実績報告書①!$I$4&amp;実績報告書①!$J$4</f>
        <v>研究課題番号：</v>
      </c>
      <c r="S3" s="879" t="str">
        <f>"（"&amp;'別添1 委託費集計表'!D$13&amp;"）"</f>
        <v>（）</v>
      </c>
      <c r="T3" s="879"/>
      <c r="U3" s="879"/>
      <c r="V3" s="24" t="str">
        <f>実績報告書①!$I$4&amp;実績報告書①!$J$4</f>
        <v>研究課題番号：</v>
      </c>
      <c r="Z3" s="879" t="str">
        <f>"（"&amp;'別添1 委託費集計表'!E$13&amp;"）"</f>
        <v>（）</v>
      </c>
      <c r="AA3" s="879"/>
      <c r="AB3" s="879"/>
      <c r="AC3" s="24" t="str">
        <f>実績報告書①!$I$4&amp;実績報告書①!$J$4</f>
        <v>研究課題番号：</v>
      </c>
    </row>
    <row r="4" spans="2:30" ht="15.95" customHeight="1">
      <c r="C4" s="1" t="s">
        <v>19</v>
      </c>
      <c r="G4" s="7" t="s">
        <v>235</v>
      </c>
      <c r="K4" s="1" t="s">
        <v>19</v>
      </c>
      <c r="O4" s="7" t="s">
        <v>235</v>
      </c>
      <c r="R4" s="1" t="s">
        <v>19</v>
      </c>
      <c r="V4" s="7" t="s">
        <v>235</v>
      </c>
      <c r="Y4" s="1" t="s">
        <v>19</v>
      </c>
      <c r="AC4" s="7" t="s">
        <v>235</v>
      </c>
    </row>
    <row r="5" spans="2:30" ht="15.95" customHeight="1">
      <c r="C5" s="864" t="s">
        <v>1</v>
      </c>
      <c r="D5" s="864" t="s">
        <v>10</v>
      </c>
      <c r="E5" s="889" t="s">
        <v>157</v>
      </c>
      <c r="F5" s="891" t="s">
        <v>233</v>
      </c>
      <c r="G5" s="900" t="s">
        <v>2</v>
      </c>
      <c r="H5" s="9"/>
      <c r="I5" s="9"/>
      <c r="K5" s="864" t="s">
        <v>1</v>
      </c>
      <c r="L5" s="864" t="s">
        <v>10</v>
      </c>
      <c r="M5" s="864" t="s">
        <v>157</v>
      </c>
      <c r="N5" s="891" t="s">
        <v>233</v>
      </c>
      <c r="O5" s="900" t="s">
        <v>2</v>
      </c>
      <c r="P5" s="9"/>
      <c r="R5" s="864" t="s">
        <v>1</v>
      </c>
      <c r="S5" s="864" t="s">
        <v>10</v>
      </c>
      <c r="T5" s="864" t="s">
        <v>157</v>
      </c>
      <c r="U5" s="891" t="s">
        <v>233</v>
      </c>
      <c r="V5" s="900" t="s">
        <v>2</v>
      </c>
      <c r="W5" s="9"/>
      <c r="Y5" s="864" t="s">
        <v>1</v>
      </c>
      <c r="Z5" s="864" t="s">
        <v>10</v>
      </c>
      <c r="AA5" s="864" t="s">
        <v>157</v>
      </c>
      <c r="AB5" s="891" t="s">
        <v>233</v>
      </c>
      <c r="AC5" s="900" t="s">
        <v>2</v>
      </c>
      <c r="AD5" s="9"/>
    </row>
    <row r="6" spans="2:30" ht="15.95" customHeight="1">
      <c r="C6" s="866"/>
      <c r="D6" s="866"/>
      <c r="E6" s="890"/>
      <c r="F6" s="892"/>
      <c r="G6" s="901"/>
      <c r="H6" s="9"/>
      <c r="I6" s="9"/>
      <c r="K6" s="866"/>
      <c r="L6" s="866"/>
      <c r="M6" s="866"/>
      <c r="N6" s="892"/>
      <c r="O6" s="901"/>
      <c r="P6" s="9"/>
      <c r="R6" s="866"/>
      <c r="S6" s="866"/>
      <c r="T6" s="866"/>
      <c r="U6" s="892"/>
      <c r="V6" s="901"/>
      <c r="W6" s="9"/>
      <c r="Y6" s="866"/>
      <c r="Z6" s="866"/>
      <c r="AA6" s="866"/>
      <c r="AB6" s="892"/>
      <c r="AC6" s="901"/>
      <c r="AD6" s="9"/>
    </row>
    <row r="7" spans="2:30" ht="15.95" customHeight="1">
      <c r="C7" s="14"/>
      <c r="D7" s="15"/>
      <c r="E7" s="601"/>
      <c r="F7" s="632"/>
      <c r="G7" s="18"/>
      <c r="K7" s="14"/>
      <c r="L7" s="15"/>
      <c r="M7" s="15"/>
      <c r="N7" s="632"/>
      <c r="O7" s="18"/>
      <c r="R7" s="14"/>
      <c r="S7" s="15"/>
      <c r="T7" s="15"/>
      <c r="U7" s="632"/>
      <c r="V7" s="18"/>
      <c r="Y7" s="14"/>
      <c r="Z7" s="15"/>
      <c r="AA7" s="15"/>
      <c r="AB7" s="632"/>
      <c r="AC7" s="18"/>
    </row>
    <row r="8" spans="2:30" ht="15.95" customHeight="1">
      <c r="C8" s="21" t="s">
        <v>34</v>
      </c>
      <c r="D8" s="76">
        <f>'別添2 自己資金集計表'!B$53</f>
        <v>0</v>
      </c>
      <c r="E8" s="615">
        <f>'別添2 自己資金集計表'!B$34</f>
        <v>0</v>
      </c>
      <c r="F8" s="633">
        <f>E8-D8</f>
        <v>0</v>
      </c>
      <c r="G8" s="13"/>
      <c r="K8" s="21" t="s">
        <v>34</v>
      </c>
      <c r="L8" s="76">
        <f>'別添2 自己資金集計表'!C$53</f>
        <v>0</v>
      </c>
      <c r="M8" s="76">
        <f>'別添2 自己資金集計表'!C$34</f>
        <v>0</v>
      </c>
      <c r="N8" s="633">
        <f>M8-L8</f>
        <v>0</v>
      </c>
      <c r="O8" s="13"/>
      <c r="R8" s="21" t="s">
        <v>34</v>
      </c>
      <c r="S8" s="76">
        <f>'別添2 自己資金集計表'!D$53</f>
        <v>0</v>
      </c>
      <c r="T8" s="76">
        <f>'別添2 自己資金集計表'!D$34</f>
        <v>0</v>
      </c>
      <c r="U8" s="633">
        <f>T8-S8</f>
        <v>0</v>
      </c>
      <c r="V8" s="13"/>
      <c r="Y8" s="21" t="s">
        <v>34</v>
      </c>
      <c r="Z8" s="76">
        <f>'別添2 自己資金集計表'!E$53</f>
        <v>0</v>
      </c>
      <c r="AA8" s="76">
        <f>'別添2 自己資金集計表'!E$34</f>
        <v>0</v>
      </c>
      <c r="AB8" s="633">
        <f>AA8-Z8</f>
        <v>0</v>
      </c>
      <c r="AC8" s="13"/>
    </row>
    <row r="9" spans="2:30" ht="15.95" customHeight="1">
      <c r="C9" s="21"/>
      <c r="D9" s="22"/>
      <c r="E9" s="616"/>
      <c r="F9" s="638"/>
      <c r="G9" s="13"/>
      <c r="K9" s="21"/>
      <c r="L9" s="22"/>
      <c r="M9" s="22"/>
      <c r="N9" s="638"/>
      <c r="O9" s="13"/>
      <c r="R9" s="21"/>
      <c r="S9" s="22"/>
      <c r="T9" s="22"/>
      <c r="U9" s="638"/>
      <c r="V9" s="13"/>
      <c r="Y9" s="21"/>
      <c r="Z9" s="22"/>
      <c r="AA9" s="22"/>
      <c r="AB9" s="638"/>
      <c r="AC9" s="13"/>
    </row>
    <row r="10" spans="2:30" ht="15.95" customHeight="1">
      <c r="C10" s="11"/>
      <c r="D10" s="20"/>
      <c r="E10" s="617"/>
      <c r="F10" s="680"/>
      <c r="G10" s="13"/>
      <c r="K10" s="11"/>
      <c r="L10" s="20"/>
      <c r="M10" s="27"/>
      <c r="N10" s="680"/>
      <c r="O10" s="13"/>
      <c r="R10" s="11"/>
      <c r="S10" s="20"/>
      <c r="T10" s="27"/>
      <c r="U10" s="680"/>
      <c r="V10" s="13"/>
      <c r="Y10" s="11"/>
      <c r="Z10" s="20"/>
      <c r="AA10" s="27"/>
      <c r="AB10" s="680"/>
      <c r="AC10" s="13"/>
    </row>
    <row r="11" spans="2:30" ht="15.95" customHeight="1">
      <c r="C11" s="284"/>
      <c r="D11" s="150"/>
      <c r="E11" s="605"/>
      <c r="F11" s="681"/>
      <c r="G11" s="17"/>
      <c r="K11" s="284"/>
      <c r="L11" s="150"/>
      <c r="M11" s="150"/>
      <c r="N11" s="681"/>
      <c r="O11" s="17"/>
      <c r="R11" s="284"/>
      <c r="S11" s="150"/>
      <c r="T11" s="150"/>
      <c r="U11" s="681"/>
      <c r="V11" s="17"/>
      <c r="Y11" s="284"/>
      <c r="Z11" s="150"/>
      <c r="AA11" s="150"/>
      <c r="AB11" s="681"/>
      <c r="AC11" s="17"/>
    </row>
    <row r="12" spans="2:30" ht="15.95" customHeight="1">
      <c r="C12" s="393" t="s">
        <v>189</v>
      </c>
      <c r="D12" s="128">
        <f>D8</f>
        <v>0</v>
      </c>
      <c r="E12" s="606">
        <f>E8</f>
        <v>0</v>
      </c>
      <c r="F12" s="641">
        <f>E12-D12</f>
        <v>0</v>
      </c>
      <c r="G12" s="29"/>
      <c r="K12" s="393" t="s">
        <v>189</v>
      </c>
      <c r="L12" s="128">
        <f>L8</f>
        <v>0</v>
      </c>
      <c r="M12" s="128">
        <f>M8</f>
        <v>0</v>
      </c>
      <c r="N12" s="641">
        <f>M12-L12</f>
        <v>0</v>
      </c>
      <c r="O12" s="29"/>
      <c r="R12" s="393" t="s">
        <v>189</v>
      </c>
      <c r="S12" s="128">
        <f>S8</f>
        <v>0</v>
      </c>
      <c r="T12" s="128">
        <f>T8</f>
        <v>0</v>
      </c>
      <c r="U12" s="641">
        <f>T12-S12</f>
        <v>0</v>
      </c>
      <c r="V12" s="29"/>
      <c r="Y12" s="393" t="s">
        <v>189</v>
      </c>
      <c r="Z12" s="128">
        <f>Z8</f>
        <v>0</v>
      </c>
      <c r="AA12" s="128">
        <f>AA8</f>
        <v>0</v>
      </c>
      <c r="AB12" s="641">
        <f>AA12-Z12</f>
        <v>0</v>
      </c>
      <c r="AC12" s="29"/>
    </row>
    <row r="13" spans="2:30" ht="15.95" customHeight="1">
      <c r="D13" s="31"/>
      <c r="L13" s="31"/>
      <c r="M13" s="31"/>
      <c r="S13" s="31"/>
      <c r="T13" s="31"/>
      <c r="Z13" s="31"/>
      <c r="AA13" s="31"/>
    </row>
    <row r="14" spans="2:30" ht="15.95" customHeight="1">
      <c r="B14" s="1"/>
      <c r="C14" s="32" t="s">
        <v>20</v>
      </c>
      <c r="D14" s="31"/>
      <c r="G14" s="7" t="s">
        <v>235</v>
      </c>
      <c r="J14" s="1"/>
      <c r="K14" s="32" t="s">
        <v>20</v>
      </c>
      <c r="L14" s="31"/>
      <c r="M14" s="31"/>
      <c r="O14" s="7" t="s">
        <v>235</v>
      </c>
      <c r="Q14" s="1"/>
      <c r="R14" s="32" t="s">
        <v>20</v>
      </c>
      <c r="S14" s="31"/>
      <c r="T14" s="31"/>
      <c r="V14" s="7" t="s">
        <v>235</v>
      </c>
      <c r="X14" s="1"/>
      <c r="Y14" s="32" t="s">
        <v>20</v>
      </c>
      <c r="Z14" s="31"/>
      <c r="AA14" s="31"/>
      <c r="AC14" s="7" t="s">
        <v>235</v>
      </c>
    </row>
    <row r="15" spans="2:30" ht="15.95" customHeight="1">
      <c r="C15" s="864" t="s">
        <v>1</v>
      </c>
      <c r="D15" s="864" t="s">
        <v>10</v>
      </c>
      <c r="E15" s="889" t="s">
        <v>157</v>
      </c>
      <c r="F15" s="891" t="s">
        <v>233</v>
      </c>
      <c r="G15" s="900" t="s">
        <v>2</v>
      </c>
      <c r="H15" s="9"/>
      <c r="I15" s="9"/>
      <c r="K15" s="864" t="s">
        <v>1</v>
      </c>
      <c r="L15" s="864" t="s">
        <v>10</v>
      </c>
      <c r="M15" s="864" t="s">
        <v>157</v>
      </c>
      <c r="N15" s="891" t="s">
        <v>233</v>
      </c>
      <c r="O15" s="900" t="s">
        <v>2</v>
      </c>
      <c r="P15" s="9"/>
      <c r="R15" s="864" t="s">
        <v>1</v>
      </c>
      <c r="S15" s="864" t="s">
        <v>10</v>
      </c>
      <c r="T15" s="864" t="s">
        <v>157</v>
      </c>
      <c r="U15" s="891" t="s">
        <v>233</v>
      </c>
      <c r="V15" s="900" t="s">
        <v>2</v>
      </c>
      <c r="W15" s="9"/>
      <c r="Y15" s="864" t="s">
        <v>1</v>
      </c>
      <c r="Z15" s="864" t="s">
        <v>10</v>
      </c>
      <c r="AA15" s="864" t="s">
        <v>157</v>
      </c>
      <c r="AB15" s="891" t="s">
        <v>233</v>
      </c>
      <c r="AC15" s="900" t="s">
        <v>2</v>
      </c>
      <c r="AD15" s="9"/>
    </row>
    <row r="16" spans="2:30" ht="15.95" customHeight="1">
      <c r="C16" s="866"/>
      <c r="D16" s="866"/>
      <c r="E16" s="890"/>
      <c r="F16" s="892"/>
      <c r="G16" s="901"/>
      <c r="H16" s="9"/>
      <c r="I16" s="9"/>
      <c r="K16" s="866"/>
      <c r="L16" s="866"/>
      <c r="M16" s="866"/>
      <c r="N16" s="892"/>
      <c r="O16" s="901"/>
      <c r="P16" s="9"/>
      <c r="R16" s="866"/>
      <c r="S16" s="866"/>
      <c r="T16" s="866"/>
      <c r="U16" s="892"/>
      <c r="V16" s="901"/>
      <c r="W16" s="9"/>
      <c r="Y16" s="866"/>
      <c r="Z16" s="866"/>
      <c r="AA16" s="866"/>
      <c r="AB16" s="892"/>
      <c r="AC16" s="901"/>
      <c r="AD16" s="9"/>
    </row>
    <row r="17" spans="3:30" ht="15.95" customHeight="1">
      <c r="C17" s="23"/>
      <c r="D17" s="15"/>
      <c r="E17" s="601"/>
      <c r="F17" s="632"/>
      <c r="G17" s="18"/>
      <c r="K17" s="23"/>
      <c r="L17" s="15"/>
      <c r="M17" s="15"/>
      <c r="N17" s="632"/>
      <c r="O17" s="18"/>
      <c r="R17" s="23"/>
      <c r="S17" s="15"/>
      <c r="T17" s="15"/>
      <c r="U17" s="632"/>
      <c r="V17" s="18"/>
      <c r="Y17" s="23"/>
      <c r="Z17" s="15"/>
      <c r="AA17" s="15"/>
      <c r="AB17" s="632"/>
      <c r="AC17" s="18"/>
    </row>
    <row r="18" spans="3:30" ht="15.95" customHeight="1">
      <c r="C18" s="36" t="s">
        <v>50</v>
      </c>
      <c r="D18" s="77">
        <f>SUM(D20:D26)</f>
        <v>0</v>
      </c>
      <c r="E18" s="618">
        <f>SUM(E20:E26)</f>
        <v>0</v>
      </c>
      <c r="F18" s="682">
        <f>E18-D18</f>
        <v>0</v>
      </c>
      <c r="G18" s="38"/>
      <c r="K18" s="36" t="s">
        <v>50</v>
      </c>
      <c r="L18" s="77">
        <f>SUM(L20:L26)</f>
        <v>0</v>
      </c>
      <c r="M18" s="77">
        <f>SUM(M20:M26)</f>
        <v>0</v>
      </c>
      <c r="N18" s="682">
        <f>M18-L18</f>
        <v>0</v>
      </c>
      <c r="O18" s="38"/>
      <c r="R18" s="36" t="s">
        <v>50</v>
      </c>
      <c r="S18" s="77">
        <f>SUM(S20:S26)</f>
        <v>0</v>
      </c>
      <c r="T18" s="77">
        <f>SUM(T20:T26)</f>
        <v>0</v>
      </c>
      <c r="U18" s="682">
        <f>T18-S18</f>
        <v>0</v>
      </c>
      <c r="V18" s="38"/>
      <c r="Y18" s="36" t="s">
        <v>50</v>
      </c>
      <c r="Z18" s="77">
        <f>SUM(Z20:Z26)</f>
        <v>0</v>
      </c>
      <c r="AA18" s="77">
        <f>SUM(AA20:AA26)</f>
        <v>0</v>
      </c>
      <c r="AB18" s="682">
        <f>AA18-Z18</f>
        <v>0</v>
      </c>
      <c r="AC18" s="38"/>
    </row>
    <row r="19" spans="3:30" ht="15.95" customHeight="1">
      <c r="C19" s="40"/>
      <c r="D19" s="37"/>
      <c r="E19" s="619"/>
      <c r="F19" s="683"/>
      <c r="G19" s="38"/>
      <c r="K19" s="40"/>
      <c r="L19" s="37"/>
      <c r="M19" s="37"/>
      <c r="N19" s="683"/>
      <c r="O19" s="38"/>
      <c r="R19" s="40"/>
      <c r="S19" s="37"/>
      <c r="T19" s="37"/>
      <c r="U19" s="683"/>
      <c r="V19" s="38"/>
      <c r="Y19" s="40"/>
      <c r="Z19" s="37"/>
      <c r="AA19" s="37"/>
      <c r="AB19" s="683"/>
      <c r="AC19" s="38"/>
    </row>
    <row r="20" spans="3:30" ht="15.95" customHeight="1">
      <c r="C20" s="40" t="s">
        <v>59</v>
      </c>
      <c r="D20" s="519">
        <f>'別添2 自己資金集計表'!B$46</f>
        <v>0</v>
      </c>
      <c r="E20" s="618">
        <f>'別添2 自己資金集計表'!B$14</f>
        <v>0</v>
      </c>
      <c r="F20" s="682">
        <f>E20-D20</f>
        <v>0</v>
      </c>
      <c r="G20" s="38"/>
      <c r="K20" s="40" t="s">
        <v>59</v>
      </c>
      <c r="L20" s="519">
        <f>'別添2 自己資金集計表'!C$46</f>
        <v>0</v>
      </c>
      <c r="M20" s="77">
        <f>'別添2 自己資金集計表'!C$14</f>
        <v>0</v>
      </c>
      <c r="N20" s="682">
        <f>M20-L20</f>
        <v>0</v>
      </c>
      <c r="O20" s="38"/>
      <c r="R20" s="40" t="s">
        <v>59</v>
      </c>
      <c r="S20" s="519">
        <f>'別添2 自己資金集計表'!D$46</f>
        <v>0</v>
      </c>
      <c r="T20" s="77">
        <f>'別添2 自己資金集計表'!D$14</f>
        <v>0</v>
      </c>
      <c r="U20" s="682">
        <f>T20-S20</f>
        <v>0</v>
      </c>
      <c r="V20" s="38"/>
      <c r="Y20" s="40" t="s">
        <v>59</v>
      </c>
      <c r="Z20" s="519">
        <f>'別添2 自己資金集計表'!E$46</f>
        <v>0</v>
      </c>
      <c r="AA20" s="77">
        <f>'別添2 自己資金集計表'!E$14</f>
        <v>0</v>
      </c>
      <c r="AB20" s="682">
        <f>AA20-Z20</f>
        <v>0</v>
      </c>
      <c r="AC20" s="38"/>
    </row>
    <row r="21" spans="3:30" ht="15.95" customHeight="1">
      <c r="C21" s="40"/>
      <c r="D21" s="38"/>
      <c r="E21" s="619"/>
      <c r="F21" s="683"/>
      <c r="G21" s="38"/>
      <c r="K21" s="40"/>
      <c r="L21" s="38"/>
      <c r="M21" s="37"/>
      <c r="N21" s="683"/>
      <c r="O21" s="38"/>
      <c r="R21" s="40"/>
      <c r="S21" s="38"/>
      <c r="T21" s="37"/>
      <c r="U21" s="683"/>
      <c r="V21" s="38"/>
      <c r="Y21" s="40"/>
      <c r="Z21" s="38"/>
      <c r="AA21" s="37"/>
      <c r="AB21" s="683"/>
      <c r="AC21" s="38"/>
    </row>
    <row r="22" spans="3:30" ht="15.95" customHeight="1">
      <c r="C22" s="40" t="s">
        <v>60</v>
      </c>
      <c r="D22" s="519">
        <f>'別添2 自己資金集計表'!B$47</f>
        <v>0</v>
      </c>
      <c r="E22" s="618">
        <f>'別添2 自己資金集計表'!B$17</f>
        <v>0</v>
      </c>
      <c r="F22" s="682">
        <f>E22-D22</f>
        <v>0</v>
      </c>
      <c r="G22" s="38"/>
      <c r="K22" s="40" t="s">
        <v>60</v>
      </c>
      <c r="L22" s="519">
        <f>'別添2 自己資金集計表'!C$47</f>
        <v>0</v>
      </c>
      <c r="M22" s="77">
        <f>'別添2 自己資金集計表'!C$17</f>
        <v>0</v>
      </c>
      <c r="N22" s="682">
        <f>M22-L22</f>
        <v>0</v>
      </c>
      <c r="O22" s="38"/>
      <c r="R22" s="40" t="s">
        <v>60</v>
      </c>
      <c r="S22" s="519">
        <f>'別添2 自己資金集計表'!D$47</f>
        <v>0</v>
      </c>
      <c r="T22" s="77">
        <f>'別添2 自己資金集計表'!D$17</f>
        <v>0</v>
      </c>
      <c r="U22" s="682">
        <f>T22-S22</f>
        <v>0</v>
      </c>
      <c r="V22" s="38"/>
      <c r="Y22" s="40" t="s">
        <v>60</v>
      </c>
      <c r="Z22" s="519">
        <f>'別添2 自己資金集計表'!E$47</f>
        <v>0</v>
      </c>
      <c r="AA22" s="77">
        <f>'別添2 自己資金集計表'!E$17</f>
        <v>0</v>
      </c>
      <c r="AB22" s="682">
        <f>AA22-Z22</f>
        <v>0</v>
      </c>
      <c r="AC22" s="38"/>
    </row>
    <row r="23" spans="3:30" ht="15.95" customHeight="1">
      <c r="C23" s="47"/>
      <c r="D23" s="38"/>
      <c r="E23" s="620"/>
      <c r="F23" s="684"/>
      <c r="G23" s="38"/>
      <c r="K23" s="47"/>
      <c r="L23" s="38"/>
      <c r="M23" s="48"/>
      <c r="N23" s="684"/>
      <c r="O23" s="38"/>
      <c r="R23" s="47"/>
      <c r="S23" s="38"/>
      <c r="T23" s="48"/>
      <c r="U23" s="684"/>
      <c r="V23" s="38"/>
      <c r="Y23" s="47"/>
      <c r="Z23" s="38"/>
      <c r="AA23" s="48"/>
      <c r="AB23" s="684"/>
      <c r="AC23" s="38"/>
    </row>
    <row r="24" spans="3:30" ht="15.95" customHeight="1">
      <c r="C24" s="50" t="s">
        <v>61</v>
      </c>
      <c r="D24" s="519">
        <f>'別添2 自己資金集計表'!B$48</f>
        <v>0</v>
      </c>
      <c r="E24" s="621">
        <f>'別添2 自己資金集計表'!B$20</f>
        <v>0</v>
      </c>
      <c r="F24" s="682">
        <f>E24-D24</f>
        <v>0</v>
      </c>
      <c r="G24" s="38"/>
      <c r="K24" s="50" t="s">
        <v>61</v>
      </c>
      <c r="L24" s="519">
        <f>'別添2 自己資金集計表'!C$48</f>
        <v>0</v>
      </c>
      <c r="M24" s="79">
        <f>'別添2 自己資金集計表'!C$20</f>
        <v>0</v>
      </c>
      <c r="N24" s="682">
        <f>M24-L24</f>
        <v>0</v>
      </c>
      <c r="O24" s="38"/>
      <c r="R24" s="50" t="s">
        <v>61</v>
      </c>
      <c r="S24" s="519">
        <f>'別添2 自己資金集計表'!D$48</f>
        <v>0</v>
      </c>
      <c r="T24" s="79">
        <f>'別添2 自己資金集計表'!D$20</f>
        <v>0</v>
      </c>
      <c r="U24" s="682">
        <f>T24-S24</f>
        <v>0</v>
      </c>
      <c r="V24" s="38"/>
      <c r="Y24" s="50" t="s">
        <v>61</v>
      </c>
      <c r="Z24" s="519">
        <f>'別添2 自己資金集計表'!E$48</f>
        <v>0</v>
      </c>
      <c r="AA24" s="79">
        <f>'別添2 自己資金集計表'!E$20</f>
        <v>0</v>
      </c>
      <c r="AB24" s="682">
        <f>AA24-Z24</f>
        <v>0</v>
      </c>
      <c r="AC24" s="38"/>
    </row>
    <row r="25" spans="3:30" ht="15.95" customHeight="1">
      <c r="C25" s="40"/>
      <c r="D25" s="38"/>
      <c r="E25" s="620"/>
      <c r="F25" s="684"/>
      <c r="G25" s="38"/>
      <c r="K25" s="40"/>
      <c r="L25" s="38"/>
      <c r="M25" s="48"/>
      <c r="N25" s="684"/>
      <c r="O25" s="38"/>
      <c r="R25" s="40"/>
      <c r="S25" s="38"/>
      <c r="T25" s="48"/>
      <c r="U25" s="684"/>
      <c r="V25" s="38"/>
      <c r="Y25" s="40"/>
      <c r="Z25" s="38"/>
      <c r="AA25" s="48"/>
      <c r="AB25" s="684"/>
      <c r="AC25" s="38"/>
    </row>
    <row r="26" spans="3:30" ht="15.95" customHeight="1">
      <c r="C26" s="40" t="s">
        <v>62</v>
      </c>
      <c r="D26" s="519">
        <f>'別添2 自己資金集計表'!B$49</f>
        <v>0</v>
      </c>
      <c r="E26" s="621">
        <f>'別添2 自己資金集計表'!B$24</f>
        <v>0</v>
      </c>
      <c r="F26" s="682">
        <f>E26-D26</f>
        <v>0</v>
      </c>
      <c r="G26" s="38"/>
      <c r="K26" s="40" t="s">
        <v>62</v>
      </c>
      <c r="L26" s="519">
        <f>'別添2 自己資金集計表'!C$49</f>
        <v>0</v>
      </c>
      <c r="M26" s="79">
        <f>'別添2 自己資金集計表'!C$24</f>
        <v>0</v>
      </c>
      <c r="N26" s="682">
        <f>M26-L26</f>
        <v>0</v>
      </c>
      <c r="O26" s="38"/>
      <c r="R26" s="40" t="s">
        <v>62</v>
      </c>
      <c r="S26" s="519">
        <f>'別添2 自己資金集計表'!D$49</f>
        <v>0</v>
      </c>
      <c r="T26" s="79">
        <f>'別添2 自己資金集計表'!D$24</f>
        <v>0</v>
      </c>
      <c r="U26" s="682">
        <f>T26-S26</f>
        <v>0</v>
      </c>
      <c r="V26" s="38"/>
      <c r="Y26" s="40" t="s">
        <v>62</v>
      </c>
      <c r="Z26" s="519">
        <f>'別添2 自己資金集計表'!E$49</f>
        <v>0</v>
      </c>
      <c r="AA26" s="79">
        <f>'別添2 自己資金集計表'!E$24</f>
        <v>0</v>
      </c>
      <c r="AB26" s="682">
        <f>AA26-Z26</f>
        <v>0</v>
      </c>
      <c r="AC26" s="38"/>
    </row>
    <row r="27" spans="3:30" ht="15.95" customHeight="1">
      <c r="C27" s="40"/>
      <c r="D27" s="37"/>
      <c r="E27" s="619"/>
      <c r="F27" s="654"/>
      <c r="G27" s="38"/>
      <c r="K27" s="40"/>
      <c r="L27" s="37"/>
      <c r="M27" s="37"/>
      <c r="N27" s="654"/>
      <c r="O27" s="38"/>
      <c r="R27" s="40"/>
      <c r="S27" s="37"/>
      <c r="T27" s="37"/>
      <c r="U27" s="654"/>
      <c r="V27" s="38"/>
      <c r="Y27" s="40"/>
      <c r="Z27" s="37"/>
      <c r="AA27" s="37"/>
      <c r="AB27" s="654"/>
      <c r="AC27" s="38"/>
    </row>
    <row r="28" spans="3:30" ht="15.95" customHeight="1">
      <c r="C28" s="36" t="s">
        <v>68</v>
      </c>
      <c r="D28" s="79">
        <f>SUM(D29:D30)</f>
        <v>0</v>
      </c>
      <c r="E28" s="621">
        <f>SUM(E29:E30)</f>
        <v>0</v>
      </c>
      <c r="F28" s="682">
        <f>E28-D28</f>
        <v>0</v>
      </c>
      <c r="G28" s="38"/>
      <c r="K28" s="36" t="s">
        <v>68</v>
      </c>
      <c r="L28" s="79">
        <f>SUM(L29:L30)</f>
        <v>0</v>
      </c>
      <c r="M28" s="79">
        <f>SUM(M29:M30)</f>
        <v>0</v>
      </c>
      <c r="N28" s="682">
        <f>M28-L28</f>
        <v>0</v>
      </c>
      <c r="O28" s="38"/>
      <c r="R28" s="36" t="s">
        <v>68</v>
      </c>
      <c r="S28" s="79">
        <f>SUM(S29:S30)</f>
        <v>0</v>
      </c>
      <c r="T28" s="79">
        <f>SUM(T29:T30)</f>
        <v>0</v>
      </c>
      <c r="U28" s="682">
        <f>T28-S28</f>
        <v>0</v>
      </c>
      <c r="V28" s="38"/>
      <c r="Y28" s="36" t="s">
        <v>68</v>
      </c>
      <c r="Z28" s="79">
        <f>SUM(Z29:Z30)</f>
        <v>0</v>
      </c>
      <c r="AA28" s="79">
        <f>SUM(AA29:AA30)</f>
        <v>0</v>
      </c>
      <c r="AB28" s="682">
        <f>AA28-Z28</f>
        <v>0</v>
      </c>
      <c r="AC28" s="38"/>
    </row>
    <row r="29" spans="3:30" ht="15.95" customHeight="1">
      <c r="C29" s="55" t="s">
        <v>57</v>
      </c>
      <c r="D29" s="519">
        <f>'別添2 自己資金集計表'!B$51</f>
        <v>0</v>
      </c>
      <c r="E29" s="618">
        <f>'別添2 自己資金集計表'!B$32</f>
        <v>0</v>
      </c>
      <c r="F29" s="682">
        <f>E29-D29</f>
        <v>0</v>
      </c>
      <c r="G29" s="38"/>
      <c r="H29" s="56"/>
      <c r="I29" s="56"/>
      <c r="K29" s="55" t="s">
        <v>57</v>
      </c>
      <c r="L29" s="519">
        <f>'別添2 自己資金集計表'!C$51</f>
        <v>0</v>
      </c>
      <c r="M29" s="77">
        <f>'別添2 自己資金集計表'!C$32</f>
        <v>0</v>
      </c>
      <c r="N29" s="682">
        <f>M29-L29</f>
        <v>0</v>
      </c>
      <c r="O29" s="38"/>
      <c r="P29" s="56"/>
      <c r="R29" s="55" t="s">
        <v>57</v>
      </c>
      <c r="S29" s="519">
        <f>'別添2 自己資金集計表'!D$51</f>
        <v>0</v>
      </c>
      <c r="T29" s="77">
        <f>'別添2 自己資金集計表'!D$32</f>
        <v>0</v>
      </c>
      <c r="U29" s="682">
        <f>T29-S29</f>
        <v>0</v>
      </c>
      <c r="V29" s="38"/>
      <c r="W29" s="56"/>
      <c r="Y29" s="55" t="s">
        <v>57</v>
      </c>
      <c r="Z29" s="519">
        <f>'別添2 自己資金集計表'!E$51</f>
        <v>0</v>
      </c>
      <c r="AA29" s="77">
        <f>'別添2 自己資金集計表'!E$32</f>
        <v>0</v>
      </c>
      <c r="AB29" s="682">
        <f>AA29-Z29</f>
        <v>0</v>
      </c>
      <c r="AC29" s="38"/>
      <c r="AD29" s="56"/>
    </row>
    <row r="30" spans="3:30" ht="15.95" customHeight="1">
      <c r="C30" s="55" t="s">
        <v>58</v>
      </c>
      <c r="D30" s="519">
        <f>'別添2 自己資金集計表'!B$52</f>
        <v>0</v>
      </c>
      <c r="E30" s="602">
        <f>'別添2 自己資金集計表'!B$33</f>
        <v>0</v>
      </c>
      <c r="F30" s="682">
        <f>E30-D30</f>
        <v>0</v>
      </c>
      <c r="G30" s="38"/>
      <c r="K30" s="55" t="s">
        <v>58</v>
      </c>
      <c r="L30" s="519">
        <f>'別添2 自己資金集計表'!C$52</f>
        <v>0</v>
      </c>
      <c r="M30" s="75">
        <f>'別添2 自己資金集計表'!C$33</f>
        <v>0</v>
      </c>
      <c r="N30" s="682">
        <f>M30-L30</f>
        <v>0</v>
      </c>
      <c r="O30" s="38"/>
      <c r="R30" s="55" t="s">
        <v>58</v>
      </c>
      <c r="S30" s="519">
        <f>'別添2 自己資金集計表'!D$52</f>
        <v>0</v>
      </c>
      <c r="T30" s="75">
        <f>'別添2 自己資金集計表'!D$33</f>
        <v>0</v>
      </c>
      <c r="U30" s="682">
        <f>T30-S30</f>
        <v>0</v>
      </c>
      <c r="V30" s="38"/>
      <c r="Y30" s="55" t="s">
        <v>58</v>
      </c>
      <c r="Z30" s="519">
        <f>'別添2 自己資金集計表'!E$52</f>
        <v>0</v>
      </c>
      <c r="AA30" s="75">
        <f>'別添2 自己資金集計表'!E$33</f>
        <v>0</v>
      </c>
      <c r="AB30" s="682">
        <f>AA30-Z30</f>
        <v>0</v>
      </c>
      <c r="AC30" s="38"/>
    </row>
    <row r="31" spans="3:30" ht="15.95" customHeight="1">
      <c r="C31" s="518"/>
      <c r="D31" s="58"/>
      <c r="E31" s="622"/>
      <c r="F31" s="685"/>
      <c r="G31" s="38"/>
      <c r="K31" s="518"/>
      <c r="L31" s="58"/>
      <c r="M31" s="58"/>
      <c r="N31" s="685"/>
      <c r="O31" s="38"/>
      <c r="R31" s="518"/>
      <c r="S31" s="58"/>
      <c r="T31" s="58"/>
      <c r="U31" s="685"/>
      <c r="V31" s="38"/>
      <c r="Y31" s="518"/>
      <c r="Z31" s="58"/>
      <c r="AA31" s="58"/>
      <c r="AB31" s="685"/>
      <c r="AC31" s="38"/>
    </row>
    <row r="32" spans="3:30" ht="15.95" customHeight="1">
      <c r="C32" s="42"/>
      <c r="D32" s="42"/>
      <c r="E32" s="623"/>
      <c r="F32" s="686"/>
      <c r="G32" s="42"/>
      <c r="K32" s="42"/>
      <c r="L32" s="42"/>
      <c r="M32" s="42"/>
      <c r="N32" s="686"/>
      <c r="O32" s="42"/>
      <c r="R32" s="42"/>
      <c r="S32" s="42"/>
      <c r="T32" s="42"/>
      <c r="U32" s="686"/>
      <c r="V32" s="42"/>
      <c r="Y32" s="42"/>
      <c r="Z32" s="42"/>
      <c r="AA32" s="42"/>
      <c r="AB32" s="686"/>
      <c r="AC32" s="42"/>
    </row>
    <row r="33" spans="2:30" ht="15.95" customHeight="1">
      <c r="C33" s="30" t="s">
        <v>3</v>
      </c>
      <c r="D33" s="395">
        <f>SUM(D18,D28)</f>
        <v>0</v>
      </c>
      <c r="E33" s="624">
        <f>SUM(E18,E28)</f>
        <v>0</v>
      </c>
      <c r="F33" s="636">
        <f>E33-D33</f>
        <v>0</v>
      </c>
      <c r="G33" s="42"/>
      <c r="H33" s="56"/>
      <c r="I33" s="56"/>
      <c r="K33" s="30" t="s">
        <v>3</v>
      </c>
      <c r="L33" s="395">
        <f>SUM(L18,L28)</f>
        <v>0</v>
      </c>
      <c r="M33" s="395">
        <f>SUM(M18,M28)</f>
        <v>0</v>
      </c>
      <c r="N33" s="636">
        <f>M33-L33</f>
        <v>0</v>
      </c>
      <c r="O33" s="42"/>
      <c r="P33" s="56"/>
      <c r="R33" s="30" t="s">
        <v>3</v>
      </c>
      <c r="S33" s="395">
        <f>SUM(S18,S28)</f>
        <v>0</v>
      </c>
      <c r="T33" s="395">
        <f>SUM(T18,T28)</f>
        <v>0</v>
      </c>
      <c r="U33" s="636">
        <f>T33-S33</f>
        <v>0</v>
      </c>
      <c r="V33" s="42"/>
      <c r="W33" s="56"/>
      <c r="Y33" s="30" t="s">
        <v>3</v>
      </c>
      <c r="Z33" s="395">
        <f>SUM(Z18,Z28)</f>
        <v>0</v>
      </c>
      <c r="AA33" s="395">
        <f>SUM(AA18,AA28)</f>
        <v>0</v>
      </c>
      <c r="AB33" s="636">
        <f>AA33-Z33</f>
        <v>0</v>
      </c>
      <c r="AC33" s="42"/>
      <c r="AD33" s="56"/>
    </row>
    <row r="34" spans="2:30" ht="15.95" customHeight="1"/>
    <row r="35" spans="2:30" ht="15.95" customHeight="1">
      <c r="B35" s="879" t="s">
        <v>36</v>
      </c>
      <c r="C35" s="879"/>
      <c r="D35" s="879"/>
      <c r="E35" s="879"/>
      <c r="G35" s="70"/>
      <c r="J35" s="879" t="s">
        <v>36</v>
      </c>
      <c r="K35" s="879"/>
      <c r="L35" s="879"/>
      <c r="M35" s="879"/>
      <c r="O35" s="70"/>
      <c r="Q35" s="879" t="s">
        <v>36</v>
      </c>
      <c r="R35" s="879"/>
      <c r="S35" s="879"/>
      <c r="T35" s="879"/>
      <c r="V35" s="70"/>
      <c r="X35" s="879" t="s">
        <v>36</v>
      </c>
      <c r="Y35" s="879"/>
      <c r="Z35" s="879"/>
      <c r="AA35" s="879"/>
      <c r="AC35" s="70"/>
    </row>
    <row r="36" spans="2:30" ht="18.75" customHeight="1">
      <c r="C36" s="921" t="s">
        <v>32</v>
      </c>
      <c r="D36" s="921"/>
      <c r="E36" s="921"/>
      <c r="F36" s="687" t="s">
        <v>35</v>
      </c>
      <c r="H36" s="56"/>
      <c r="I36" s="56"/>
      <c r="K36" s="921" t="s">
        <v>32</v>
      </c>
      <c r="L36" s="921"/>
      <c r="M36" s="921"/>
      <c r="N36" s="687" t="s">
        <v>35</v>
      </c>
      <c r="P36" s="56"/>
      <c r="R36" s="921" t="s">
        <v>32</v>
      </c>
      <c r="S36" s="921"/>
      <c r="T36" s="921"/>
      <c r="U36" s="687" t="s">
        <v>35</v>
      </c>
      <c r="W36" s="56"/>
      <c r="Y36" s="921" t="s">
        <v>32</v>
      </c>
      <c r="Z36" s="921"/>
      <c r="AA36" s="921"/>
      <c r="AB36" s="687" t="s">
        <v>35</v>
      </c>
      <c r="AD36" s="56"/>
    </row>
    <row r="37" spans="2:30" ht="18.75" customHeight="1">
      <c r="C37" s="387" t="s">
        <v>33</v>
      </c>
      <c r="D37" s="958" t="s">
        <v>42</v>
      </c>
      <c r="E37" s="959"/>
      <c r="F37" s="688">
        <f>'別添1 委託費集計表'!B40</f>
        <v>0</v>
      </c>
      <c r="K37" s="387" t="s">
        <v>33</v>
      </c>
      <c r="L37" s="958" t="s">
        <v>42</v>
      </c>
      <c r="M37" s="959"/>
      <c r="N37" s="688">
        <f>'別添1 委託費集計表'!C40</f>
        <v>0</v>
      </c>
      <c r="R37" s="387" t="s">
        <v>33</v>
      </c>
      <c r="S37" s="958" t="s">
        <v>42</v>
      </c>
      <c r="T37" s="959"/>
      <c r="U37" s="688">
        <f>'別添1 委託費集計表'!D40</f>
        <v>0</v>
      </c>
      <c r="Y37" s="387" t="s">
        <v>33</v>
      </c>
      <c r="Z37" s="958" t="s">
        <v>42</v>
      </c>
      <c r="AA37" s="959"/>
      <c r="AB37" s="688">
        <f>'別添1 委託費集計表'!E40</f>
        <v>0</v>
      </c>
    </row>
    <row r="38" spans="2:30" ht="18.75" customHeight="1">
      <c r="C38" s="900" t="s">
        <v>34</v>
      </c>
      <c r="D38" s="964" t="s">
        <v>307</v>
      </c>
      <c r="E38" s="965"/>
      <c r="F38" s="1052">
        <f>'別添2 自己資金集計表'!B37</f>
        <v>0</v>
      </c>
      <c r="K38" s="900" t="s">
        <v>34</v>
      </c>
      <c r="L38" s="964" t="s">
        <v>307</v>
      </c>
      <c r="M38" s="965"/>
      <c r="N38" s="1052">
        <f>'別添2 自己資金集計表'!C37</f>
        <v>0</v>
      </c>
      <c r="R38" s="900" t="s">
        <v>34</v>
      </c>
      <c r="S38" s="964" t="s">
        <v>307</v>
      </c>
      <c r="T38" s="965"/>
      <c r="U38" s="1052">
        <f>'別添2 自己資金集計表'!D37</f>
        <v>0</v>
      </c>
      <c r="Y38" s="900" t="s">
        <v>34</v>
      </c>
      <c r="Z38" s="964" t="s">
        <v>307</v>
      </c>
      <c r="AA38" s="965"/>
      <c r="AB38" s="1052">
        <f>'別添2 自己資金集計表'!E37</f>
        <v>0</v>
      </c>
    </row>
    <row r="39" spans="2:30" ht="18.75" customHeight="1">
      <c r="C39" s="922"/>
      <c r="D39" s="966"/>
      <c r="E39" s="967"/>
      <c r="F39" s="1054"/>
      <c r="K39" s="922"/>
      <c r="L39" s="966"/>
      <c r="M39" s="967"/>
      <c r="N39" s="1054"/>
      <c r="R39" s="922"/>
      <c r="S39" s="966"/>
      <c r="T39" s="967"/>
      <c r="U39" s="1054"/>
      <c r="Y39" s="922"/>
      <c r="Z39" s="966"/>
      <c r="AA39" s="967"/>
      <c r="AB39" s="1054"/>
    </row>
    <row r="40" spans="2:30" ht="18.75" customHeight="1">
      <c r="C40" s="922"/>
      <c r="D40" s="917" t="s">
        <v>42</v>
      </c>
      <c r="E40" s="918"/>
      <c r="F40" s="688">
        <f>'別添2 自己資金集計表'!B34</f>
        <v>0</v>
      </c>
      <c r="K40" s="922"/>
      <c r="L40" s="917" t="s">
        <v>42</v>
      </c>
      <c r="M40" s="918"/>
      <c r="N40" s="688">
        <f>'別添2 自己資金集計表'!C34</f>
        <v>0</v>
      </c>
      <c r="R40" s="922"/>
      <c r="S40" s="917" t="s">
        <v>42</v>
      </c>
      <c r="T40" s="918"/>
      <c r="U40" s="688">
        <f>'別添2 自己資金集計表'!D34</f>
        <v>0</v>
      </c>
      <c r="Y40" s="922"/>
      <c r="Z40" s="917" t="s">
        <v>42</v>
      </c>
      <c r="AA40" s="918"/>
      <c r="AB40" s="688">
        <f>'別添2 自己資金集計表'!E34</f>
        <v>0</v>
      </c>
    </row>
    <row r="41" spans="2:30" ht="18.75" customHeight="1">
      <c r="C41" s="901"/>
      <c r="D41" s="919" t="s">
        <v>43</v>
      </c>
      <c r="E41" s="920"/>
      <c r="F41" s="688">
        <f>SUM(F38:F40)</f>
        <v>0</v>
      </c>
      <c r="K41" s="901"/>
      <c r="L41" s="919" t="s">
        <v>43</v>
      </c>
      <c r="M41" s="920"/>
      <c r="N41" s="688">
        <f>SUM(N38:N40)</f>
        <v>0</v>
      </c>
      <c r="R41" s="901"/>
      <c r="S41" s="919" t="s">
        <v>43</v>
      </c>
      <c r="T41" s="920"/>
      <c r="U41" s="688">
        <f>SUM(U38:U40)</f>
        <v>0</v>
      </c>
      <c r="Y41" s="901"/>
      <c r="Z41" s="919" t="s">
        <v>43</v>
      </c>
      <c r="AA41" s="920"/>
      <c r="AB41" s="688">
        <f>SUM(AB38:AB40)</f>
        <v>0</v>
      </c>
    </row>
    <row r="42" spans="2:30" ht="18.75" customHeight="1">
      <c r="C42" s="941" t="s">
        <v>308</v>
      </c>
      <c r="D42" s="942"/>
      <c r="E42" s="943"/>
      <c r="F42" s="1052">
        <f>'別添2 自己資金集計表'!B35</f>
        <v>0</v>
      </c>
      <c r="K42" s="941" t="s">
        <v>308</v>
      </c>
      <c r="L42" s="942"/>
      <c r="M42" s="943"/>
      <c r="N42" s="1052">
        <f>'別添2 自己資金集計表'!C35</f>
        <v>0</v>
      </c>
      <c r="R42" s="941" t="s">
        <v>308</v>
      </c>
      <c r="S42" s="942"/>
      <c r="T42" s="943"/>
      <c r="U42" s="1052">
        <f>'別添2 自己資金集計表'!D35</f>
        <v>0</v>
      </c>
      <c r="Y42" s="941" t="s">
        <v>308</v>
      </c>
      <c r="Z42" s="942"/>
      <c r="AA42" s="943"/>
      <c r="AB42" s="1052">
        <f>'別添2 自己資金集計表'!E35</f>
        <v>0</v>
      </c>
    </row>
    <row r="43" spans="2:30" ht="18.75" customHeight="1">
      <c r="C43" s="944"/>
      <c r="D43" s="945"/>
      <c r="E43" s="946"/>
      <c r="F43" s="1053"/>
      <c r="K43" s="944"/>
      <c r="L43" s="945"/>
      <c r="M43" s="946"/>
      <c r="N43" s="1053"/>
      <c r="R43" s="944"/>
      <c r="S43" s="945"/>
      <c r="T43" s="946"/>
      <c r="U43" s="1053"/>
      <c r="Y43" s="944"/>
      <c r="Z43" s="945"/>
      <c r="AA43" s="946"/>
      <c r="AB43" s="1053"/>
    </row>
    <row r="44" spans="2:30" ht="18.75" customHeight="1">
      <c r="C44" s="947"/>
      <c r="D44" s="948"/>
      <c r="E44" s="949"/>
      <c r="F44" s="1054"/>
      <c r="K44" s="947"/>
      <c r="L44" s="948"/>
      <c r="M44" s="949"/>
      <c r="N44" s="1054"/>
      <c r="R44" s="947"/>
      <c r="S44" s="948"/>
      <c r="T44" s="949"/>
      <c r="U44" s="1054"/>
      <c r="Y44" s="947"/>
      <c r="Z44" s="948"/>
      <c r="AA44" s="949"/>
      <c r="AB44" s="1054"/>
    </row>
    <row r="45" spans="2:30" ht="25.5" customHeight="1">
      <c r="C45" s="902" t="s">
        <v>29</v>
      </c>
      <c r="D45" s="903"/>
      <c r="E45" s="904"/>
      <c r="F45" s="908">
        <f>'別添2 自己資金集計表'!B38</f>
        <v>0</v>
      </c>
      <c r="G45" s="897" t="str">
        <f>IF(F42&gt;F41,"自己資金が成立下限額以下です。不足分を自己資金に追加してください。","")</f>
        <v/>
      </c>
      <c r="K45" s="902" t="s">
        <v>29</v>
      </c>
      <c r="L45" s="903"/>
      <c r="M45" s="904"/>
      <c r="N45" s="908">
        <f>'別添2 自己資金集計表'!C38</f>
        <v>0</v>
      </c>
      <c r="O45" s="897" t="str">
        <f>IF(N42&gt;N41,"自己資金が成立下限額以下です。不足分を自己資金に追加してください。","")</f>
        <v/>
      </c>
      <c r="R45" s="902" t="s">
        <v>29</v>
      </c>
      <c r="S45" s="903"/>
      <c r="T45" s="904"/>
      <c r="U45" s="908">
        <f>'別添2 自己資金集計表'!D38</f>
        <v>0</v>
      </c>
      <c r="V45" s="897" t="str">
        <f>IF(U42&gt;U41,"自己資金が成立下限額以下です。不足分を自己資金に追加してください。","")</f>
        <v/>
      </c>
      <c r="Y45" s="902" t="s">
        <v>29</v>
      </c>
      <c r="Z45" s="903"/>
      <c r="AA45" s="904"/>
      <c r="AB45" s="908">
        <f>'別添2 自己資金集計表'!E38</f>
        <v>0</v>
      </c>
      <c r="AC45" s="897" t="str">
        <f>IF(AB42&gt;AB41,"自己資金が成立下限額以下です。不足分を自己資金に追加してください。","")</f>
        <v/>
      </c>
    </row>
    <row r="46" spans="2:30" ht="25.5" customHeight="1">
      <c r="C46" s="905"/>
      <c r="D46" s="906"/>
      <c r="E46" s="907"/>
      <c r="F46" s="908"/>
      <c r="G46" s="897"/>
      <c r="K46" s="905"/>
      <c r="L46" s="906"/>
      <c r="M46" s="907"/>
      <c r="N46" s="908"/>
      <c r="O46" s="897"/>
      <c r="R46" s="905"/>
      <c r="S46" s="906"/>
      <c r="T46" s="907"/>
      <c r="U46" s="908"/>
      <c r="V46" s="897"/>
      <c r="Y46" s="905"/>
      <c r="Z46" s="906"/>
      <c r="AA46" s="907"/>
      <c r="AB46" s="908"/>
      <c r="AC46" s="897"/>
    </row>
    <row r="47" spans="2:30" ht="15.95" customHeight="1"/>
    <row r="48" spans="2:30" ht="15.95" customHeight="1"/>
    <row r="49" spans="2:30" ht="15.95" customHeight="1">
      <c r="G49" s="70"/>
      <c r="H49" s="70"/>
      <c r="I49" s="70"/>
      <c r="O49" s="70"/>
      <c r="P49" s="70"/>
      <c r="V49" s="70"/>
      <c r="W49" s="70"/>
      <c r="AC49" s="70"/>
      <c r="AD49" s="70"/>
    </row>
    <row r="50" spans="2:30" ht="15.95" customHeight="1"/>
    <row r="51" spans="2:30" ht="15.95" customHeight="1">
      <c r="D51" s="71"/>
      <c r="E51" s="625"/>
      <c r="F51" s="689"/>
      <c r="L51" s="71"/>
      <c r="M51" s="71"/>
      <c r="N51" s="689"/>
      <c r="S51" s="71"/>
      <c r="T51" s="71"/>
      <c r="U51" s="689"/>
      <c r="Z51" s="71"/>
      <c r="AA51" s="71"/>
      <c r="AB51" s="689"/>
    </row>
    <row r="52" spans="2:30" ht="15.95" hidden="1" customHeight="1">
      <c r="B52" s="70"/>
      <c r="J52" s="70"/>
      <c r="Q52" s="70"/>
      <c r="X52" s="70"/>
    </row>
    <row r="53" spans="2:30" ht="15.95" hidden="1" customHeight="1">
      <c r="G53" s="74"/>
      <c r="H53" s="74"/>
      <c r="I53" s="74"/>
      <c r="O53" s="74"/>
      <c r="P53" s="74"/>
      <c r="V53" s="74"/>
      <c r="W53" s="74"/>
      <c r="AC53" s="74"/>
      <c r="AD53" s="74"/>
    </row>
    <row r="54" spans="2:30" ht="15.95" hidden="1" customHeight="1">
      <c r="C54" s="74"/>
      <c r="D54" s="74"/>
      <c r="E54" s="626"/>
      <c r="F54" s="690"/>
      <c r="K54" s="74"/>
      <c r="L54" s="74"/>
      <c r="M54" s="74"/>
      <c r="N54" s="690"/>
      <c r="R54" s="74"/>
      <c r="S54" s="74"/>
      <c r="T54" s="74"/>
      <c r="U54" s="690"/>
      <c r="Y54" s="74"/>
      <c r="Z54" s="74"/>
      <c r="AA54" s="74"/>
      <c r="AB54" s="690"/>
    </row>
    <row r="55" spans="2:30" ht="15.95" customHeight="1"/>
    <row r="56" spans="2:30" ht="15.95" hidden="1" customHeight="1">
      <c r="B56" s="74"/>
      <c r="J56" s="74"/>
      <c r="Q56" s="74"/>
      <c r="X56" s="74"/>
    </row>
    <row r="57" spans="2:30" ht="15.95" hidden="1" customHeight="1"/>
    <row r="58" spans="2:30" ht="15.95" hidden="1" customHeight="1"/>
    <row r="59" spans="2:30" ht="15.95" hidden="1" customHeight="1"/>
    <row r="60" spans="2:30" ht="15.95" customHeight="1"/>
    <row r="61" spans="2:30" ht="15.95" customHeight="1"/>
    <row r="62" spans="2:30" ht="15.95" customHeight="1"/>
    <row r="63" spans="2:30" ht="15.95" customHeight="1"/>
    <row r="64" spans="2:30" ht="15.95" customHeight="1"/>
    <row r="65" ht="15.95" customHeight="1"/>
    <row r="66" ht="15.95" customHeight="1"/>
    <row r="67" ht="15.95" customHeight="1"/>
    <row r="68" ht="15.95" customHeight="1"/>
    <row r="69" ht="15.95" customHeight="1"/>
    <row r="70" ht="15.95" customHeight="1"/>
  </sheetData>
  <dataConsolidate/>
  <mergeCells count="104">
    <mergeCell ref="Y45:AA46"/>
    <mergeCell ref="AB45:AB46"/>
    <mergeCell ref="AC45:AC46"/>
    <mergeCell ref="Z38:AA39"/>
    <mergeCell ref="AB38:AB39"/>
    <mergeCell ref="Z40:AA40"/>
    <mergeCell ref="Z41:AA41"/>
    <mergeCell ref="Y42:AA44"/>
    <mergeCell ref="AB42:AB44"/>
    <mergeCell ref="AC5:AC6"/>
    <mergeCell ref="Y15:Y16"/>
    <mergeCell ref="Z15:Z16"/>
    <mergeCell ref="AA15:AA16"/>
    <mergeCell ref="AB15:AB16"/>
    <mergeCell ref="AC15:AC16"/>
    <mergeCell ref="Z2:AA2"/>
    <mergeCell ref="Z3:AB3"/>
    <mergeCell ref="Y5:Y6"/>
    <mergeCell ref="Z5:Z6"/>
    <mergeCell ref="AA5:AA6"/>
    <mergeCell ref="AB5:AB6"/>
    <mergeCell ref="R42:T44"/>
    <mergeCell ref="U42:U44"/>
    <mergeCell ref="R45:T46"/>
    <mergeCell ref="U45:U46"/>
    <mergeCell ref="V45:V46"/>
    <mergeCell ref="X2:Y2"/>
    <mergeCell ref="X35:AA35"/>
    <mergeCell ref="Y36:AA36"/>
    <mergeCell ref="Z37:AA37"/>
    <mergeCell ref="Y38:Y41"/>
    <mergeCell ref="Q35:T35"/>
    <mergeCell ref="R36:T36"/>
    <mergeCell ref="S37:T37"/>
    <mergeCell ref="R38:R41"/>
    <mergeCell ref="S38:T39"/>
    <mergeCell ref="U38:U39"/>
    <mergeCell ref="S40:T40"/>
    <mergeCell ref="S41:T41"/>
    <mergeCell ref="V5:V6"/>
    <mergeCell ref="R15:R16"/>
    <mergeCell ref="S15:S16"/>
    <mergeCell ref="T15:T16"/>
    <mergeCell ref="U15:U16"/>
    <mergeCell ref="V15:V16"/>
    <mergeCell ref="L41:M41"/>
    <mergeCell ref="K42:M44"/>
    <mergeCell ref="K45:M46"/>
    <mergeCell ref="Q2:R2"/>
    <mergeCell ref="S2:T2"/>
    <mergeCell ref="S3:U3"/>
    <mergeCell ref="R5:R6"/>
    <mergeCell ref="S5:S6"/>
    <mergeCell ref="T5:T6"/>
    <mergeCell ref="U5:U6"/>
    <mergeCell ref="J2:K2"/>
    <mergeCell ref="L2:M2"/>
    <mergeCell ref="L3:N3"/>
    <mergeCell ref="K5:K6"/>
    <mergeCell ref="K36:M36"/>
    <mergeCell ref="L37:M37"/>
    <mergeCell ref="N45:N46"/>
    <mergeCell ref="O45:O46"/>
    <mergeCell ref="N38:N39"/>
    <mergeCell ref="N42:N44"/>
    <mergeCell ref="K38:K41"/>
    <mergeCell ref="L38:M39"/>
    <mergeCell ref="L40:M40"/>
    <mergeCell ref="L15:L16"/>
    <mergeCell ref="D2:E2"/>
    <mergeCell ref="D3:F3"/>
    <mergeCell ref="D37:E37"/>
    <mergeCell ref="D38:E39"/>
    <mergeCell ref="D40:E40"/>
    <mergeCell ref="D41:E41"/>
    <mergeCell ref="C42:E44"/>
    <mergeCell ref="F45:F46"/>
    <mergeCell ref="G45:G46"/>
    <mergeCell ref="C45:E46"/>
    <mergeCell ref="F42:F44"/>
    <mergeCell ref="C36:E36"/>
    <mergeCell ref="C38:C41"/>
    <mergeCell ref="F38:F39"/>
    <mergeCell ref="B2:C2"/>
    <mergeCell ref="M15:M16"/>
    <mergeCell ref="N15:N16"/>
    <mergeCell ref="O15:O16"/>
    <mergeCell ref="B35:E35"/>
    <mergeCell ref="J35:M35"/>
    <mergeCell ref="L5:L6"/>
    <mergeCell ref="M5:M6"/>
    <mergeCell ref="N5:N6"/>
    <mergeCell ref="O5:O6"/>
    <mergeCell ref="C15:C16"/>
    <mergeCell ref="D15:D16"/>
    <mergeCell ref="E15:E16"/>
    <mergeCell ref="F15:F16"/>
    <mergeCell ref="G15:G16"/>
    <mergeCell ref="K15:K16"/>
    <mergeCell ref="C5:C6"/>
    <mergeCell ref="D5:D6"/>
    <mergeCell ref="E5:E6"/>
    <mergeCell ref="F5:F6"/>
    <mergeCell ref="G5:G6"/>
  </mergeCells>
  <phoneticPr fontId="5"/>
  <printOptions horizontalCentered="1"/>
  <pageMargins left="0.59055118110236227" right="0.59055118110236227" top="0.98425196850393704" bottom="0.78740157480314965" header="0" footer="0"/>
  <pageSetup paperSize="9" scale="91" firstPageNumber="70" fitToWidth="0" fitToHeight="0" orientation="portrait" r:id="rId1"/>
  <headerFooter alignWithMargins="0"/>
  <colBreaks count="3" manualBreakCount="3">
    <brk id="8" max="49" man="1"/>
    <brk id="16" max="49" man="1"/>
    <brk id="23" max="49" man="1"/>
  </colBreaks>
  <ignoredErrors>
    <ignoredError sqref="D20 D22 D24 D29:D30 D26 L20 L22 L24 L26 L29:L30 S20 S22 S24 S26 S29:S30 Z20 Z22 Z24 Z26 Z29:Z30"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4190-B78C-4D86-9994-A74503793BD5}">
  <sheetPr>
    <tabColor theme="0"/>
  </sheetPr>
  <dimension ref="A1:S70"/>
  <sheetViews>
    <sheetView topLeftCell="A2" zoomScale="90" zoomScaleNormal="90" zoomScaleSheetLayoutView="90" workbookViewId="0">
      <selection activeCell="E8" sqref="E8"/>
    </sheetView>
  </sheetViews>
  <sheetFormatPr defaultColWidth="9" defaultRowHeight="15" customHeight="1"/>
  <cols>
    <col min="1" max="1" width="1.5" style="4" customWidth="1"/>
    <col min="2" max="2" width="14" style="4" customWidth="1"/>
    <col min="3" max="3" width="13.25" style="4" customWidth="1"/>
    <col min="4" max="4" width="13.25" style="597" customWidth="1"/>
    <col min="5" max="5" width="13.25" style="4" customWidth="1"/>
    <col min="6" max="6" width="11.625" style="629" customWidth="1"/>
    <col min="7" max="7" width="16.25" style="4" customWidth="1"/>
    <col min="8" max="8" width="10.625" style="575" customWidth="1"/>
    <col min="9" max="9" width="2.625" style="4" customWidth="1"/>
    <col min="10" max="10" width="1.875" style="4" customWidth="1"/>
    <col min="11" max="11" width="1.5" style="4" customWidth="1"/>
    <col min="12" max="12" width="14" style="4" customWidth="1"/>
    <col min="13" max="15" width="13.25" style="4" customWidth="1"/>
    <col min="16" max="16" width="11.625" style="4" customWidth="1"/>
    <col min="17" max="17" width="16.25" style="4" customWidth="1"/>
    <col min="18" max="18" width="10.625" style="4" customWidth="1"/>
    <col min="19" max="19" width="2.625" style="4" customWidth="1"/>
    <col min="20" max="20" width="2.25" style="4" customWidth="1"/>
    <col min="21" max="16384" width="9" style="4"/>
  </cols>
  <sheetData>
    <row r="1" spans="1:19" ht="18.75" customHeight="1"/>
    <row r="2" spans="1:19" ht="15.95" customHeight="1">
      <c r="A2" s="879" t="s">
        <v>26</v>
      </c>
      <c r="B2" s="879"/>
      <c r="C2" s="553"/>
      <c r="D2" s="598"/>
      <c r="E2" s="553"/>
      <c r="F2" s="857" t="str">
        <f>実績報告書①!I2&amp;実績報告書①!J2</f>
        <v>e-Rad課題ID：</v>
      </c>
      <c r="G2" s="857"/>
      <c r="H2" s="857"/>
      <c r="I2" s="3"/>
      <c r="K2" s="879" t="s">
        <v>26</v>
      </c>
      <c r="L2" s="879"/>
      <c r="M2" s="888" t="s">
        <v>237</v>
      </c>
      <c r="N2" s="888"/>
      <c r="O2" s="888"/>
      <c r="P2" s="887" t="s">
        <v>238</v>
      </c>
      <c r="Q2" s="887"/>
      <c r="R2" s="887"/>
      <c r="S2" s="3"/>
    </row>
    <row r="3" spans="1:19" ht="15.95" customHeight="1">
      <c r="A3" s="879" t="s">
        <v>76</v>
      </c>
      <c r="B3" s="880"/>
      <c r="C3" s="880"/>
      <c r="D3" s="599"/>
      <c r="E3" s="6"/>
      <c r="F3" s="630"/>
      <c r="G3" s="881" t="str">
        <f>実績報告書①!$I$4&amp;実績報告書①!$J$4</f>
        <v>研究課題番号：</v>
      </c>
      <c r="H3" s="881"/>
      <c r="I3" s="6"/>
      <c r="K3" s="879" t="s">
        <v>76</v>
      </c>
      <c r="L3" s="880"/>
      <c r="M3" s="880"/>
      <c r="N3" s="159"/>
      <c r="O3" s="6"/>
      <c r="P3" s="856" t="s">
        <v>321</v>
      </c>
      <c r="Q3" s="856"/>
      <c r="R3" s="856"/>
      <c r="S3" s="6"/>
    </row>
    <row r="4" spans="1:19" ht="15.95" customHeight="1">
      <c r="B4" s="1" t="s">
        <v>19</v>
      </c>
      <c r="C4" s="1"/>
      <c r="D4" s="600"/>
      <c r="E4" s="1"/>
      <c r="F4" s="631"/>
      <c r="G4" s="1"/>
      <c r="H4" s="576" t="s">
        <v>235</v>
      </c>
      <c r="I4" s="1"/>
      <c r="L4" s="1" t="s">
        <v>19</v>
      </c>
      <c r="M4" s="1"/>
      <c r="N4" s="1"/>
      <c r="O4" s="1"/>
      <c r="P4" s="1"/>
      <c r="Q4" s="1"/>
      <c r="R4" s="24" t="s">
        <v>235</v>
      </c>
      <c r="S4" s="1"/>
    </row>
    <row r="5" spans="1:19" ht="15.95" customHeight="1">
      <c r="B5" s="864" t="s">
        <v>1</v>
      </c>
      <c r="C5" s="864" t="s">
        <v>10</v>
      </c>
      <c r="D5" s="889" t="s">
        <v>182</v>
      </c>
      <c r="E5" s="864" t="s">
        <v>157</v>
      </c>
      <c r="F5" s="891" t="s">
        <v>233</v>
      </c>
      <c r="G5" s="869" t="s">
        <v>2</v>
      </c>
      <c r="H5" s="870"/>
      <c r="L5" s="873" t="s">
        <v>1</v>
      </c>
      <c r="M5" s="873" t="s">
        <v>10</v>
      </c>
      <c r="N5" s="873" t="s">
        <v>182</v>
      </c>
      <c r="O5" s="873" t="s">
        <v>157</v>
      </c>
      <c r="P5" s="858" t="s">
        <v>233</v>
      </c>
      <c r="Q5" s="860" t="s">
        <v>2</v>
      </c>
      <c r="R5" s="861"/>
    </row>
    <row r="6" spans="1:19" ht="15.95" customHeight="1">
      <c r="B6" s="866"/>
      <c r="C6" s="866"/>
      <c r="D6" s="890"/>
      <c r="E6" s="866"/>
      <c r="F6" s="892"/>
      <c r="G6" s="871"/>
      <c r="H6" s="872"/>
      <c r="L6" s="874"/>
      <c r="M6" s="874"/>
      <c r="N6" s="874"/>
      <c r="O6" s="874"/>
      <c r="P6" s="859"/>
      <c r="Q6" s="862"/>
      <c r="R6" s="863"/>
    </row>
    <row r="7" spans="1:19" ht="15.95" customHeight="1">
      <c r="B7" s="14"/>
      <c r="C7" s="762"/>
      <c r="D7" s="763"/>
      <c r="E7" s="762"/>
      <c r="F7" s="764"/>
      <c r="G7" s="765"/>
      <c r="H7" s="766"/>
      <c r="L7" s="14"/>
      <c r="M7" s="15"/>
      <c r="N7" s="15"/>
      <c r="O7" s="15"/>
      <c r="P7" s="15"/>
      <c r="Q7" s="16"/>
      <c r="R7" s="400"/>
    </row>
    <row r="8" spans="1:19" ht="15.95" customHeight="1">
      <c r="B8" s="19" t="s">
        <v>75</v>
      </c>
      <c r="C8" s="75">
        <f>'別添1 委託費集計表'!Q66</f>
        <v>0</v>
      </c>
      <c r="D8" s="602">
        <f>'別添1 委託費集計表'!Q92</f>
        <v>0</v>
      </c>
      <c r="E8" s="75">
        <f>'別添1 委託費集計表'!Q40</f>
        <v>0</v>
      </c>
      <c r="F8" s="633">
        <f>(E8+D8)-C8</f>
        <v>0</v>
      </c>
      <c r="G8" s="767" t="s">
        <v>324</v>
      </c>
      <c r="H8" s="768">
        <f>'別添1 委託費集計表'!Q42</f>
        <v>0</v>
      </c>
      <c r="L8" s="19" t="s">
        <v>75</v>
      </c>
      <c r="M8" s="411" t="s">
        <v>239</v>
      </c>
      <c r="N8" s="411" t="s">
        <v>239</v>
      </c>
      <c r="O8" s="411" t="s">
        <v>239</v>
      </c>
      <c r="P8" s="413" t="s">
        <v>241</v>
      </c>
      <c r="Q8" s="691" t="s">
        <v>324</v>
      </c>
      <c r="R8" s="412" t="s">
        <v>240</v>
      </c>
    </row>
    <row r="9" spans="1:19" ht="15.95" customHeight="1">
      <c r="A9" s="7"/>
      <c r="B9" s="25"/>
      <c r="C9" s="769"/>
      <c r="D9" s="770"/>
      <c r="E9" s="769"/>
      <c r="F9" s="633"/>
      <c r="G9" s="771" t="str">
        <f>IF('別添1 委託費集計表'!$B$6="有","返還連絡書に伴う返還額","")</f>
        <v>返還連絡書に伴う返還額</v>
      </c>
      <c r="H9" s="772">
        <f>'別添1 委託費集計表'!Q50</f>
        <v>0</v>
      </c>
      <c r="I9" s="7"/>
      <c r="K9" s="7"/>
      <c r="L9" s="25"/>
      <c r="M9" s="105"/>
      <c r="N9" s="105"/>
      <c r="O9" s="105"/>
      <c r="P9" s="162"/>
      <c r="Q9" s="383" t="str">
        <f>IF('別添1 委託費集計表'!$B$6="有","返還連絡書に伴う返還額","")</f>
        <v>返還連絡書に伴う返還額</v>
      </c>
      <c r="R9" s="412" t="s">
        <v>240</v>
      </c>
      <c r="S9" s="7"/>
    </row>
    <row r="10" spans="1:19" ht="15.95" customHeight="1">
      <c r="B10" s="19" t="s">
        <v>63</v>
      </c>
      <c r="C10" s="75"/>
      <c r="D10" s="602"/>
      <c r="E10" s="75">
        <f>'別添1 委託費集計表'!Q39</f>
        <v>0</v>
      </c>
      <c r="F10" s="633">
        <f>(E10+D10)-C10</f>
        <v>0</v>
      </c>
      <c r="G10" s="771" t="str">
        <f>IF('別添1 委託費集計表'!$B$6="有","執行未済額(返還額)","")</f>
        <v>執行未済額(返還額)</v>
      </c>
      <c r="H10" s="768">
        <f>'別添1 委託費集計表'!Q52</f>
        <v>0</v>
      </c>
      <c r="L10" s="19" t="s">
        <v>63</v>
      </c>
      <c r="M10" s="75"/>
      <c r="N10" s="75"/>
      <c r="O10" s="411" t="s">
        <v>239</v>
      </c>
      <c r="P10" s="413" t="s">
        <v>241</v>
      </c>
      <c r="Q10" s="383" t="s">
        <v>219</v>
      </c>
      <c r="R10" s="412" t="s">
        <v>240</v>
      </c>
    </row>
    <row r="11" spans="1:19" ht="15.95" customHeight="1">
      <c r="B11" s="28"/>
      <c r="C11" s="75"/>
      <c r="D11" s="602"/>
      <c r="E11" s="773"/>
      <c r="F11" s="634"/>
      <c r="G11" s="774" t="str">
        <f>IF('別添1 委託費集計表'!$B$6="無","執行未済額(返還額)","")</f>
        <v/>
      </c>
      <c r="H11" s="768" t="str">
        <f>'別添1 委託費集計表'!Q47</f>
        <v/>
      </c>
      <c r="L11" s="28"/>
      <c r="M11" s="20"/>
      <c r="N11" s="20"/>
      <c r="O11" s="27"/>
      <c r="P11" s="163"/>
      <c r="Q11" s="121"/>
      <c r="R11" s="402"/>
    </row>
    <row r="12" spans="1:19" ht="15.95" customHeight="1">
      <c r="B12" s="284"/>
      <c r="C12" s="150"/>
      <c r="D12" s="605"/>
      <c r="E12" s="150"/>
      <c r="F12" s="635"/>
      <c r="G12" s="775"/>
      <c r="H12" s="776"/>
      <c r="L12" s="284"/>
      <c r="M12" s="150"/>
      <c r="N12" s="150"/>
      <c r="O12" s="150"/>
      <c r="P12" s="164"/>
      <c r="Q12" s="120"/>
      <c r="R12" s="403"/>
    </row>
    <row r="13" spans="1:19" ht="15.95" customHeight="1">
      <c r="B13" s="393" t="s">
        <v>189</v>
      </c>
      <c r="C13" s="128">
        <f>SUM(C8:C11)</f>
        <v>0</v>
      </c>
      <c r="D13" s="606">
        <f>SUM(D8:D11)</f>
        <v>0</v>
      </c>
      <c r="E13" s="128">
        <f>SUM(E8:E11)</f>
        <v>0</v>
      </c>
      <c r="F13" s="636">
        <f>(E13+D13)-C13</f>
        <v>0</v>
      </c>
      <c r="G13" s="777"/>
      <c r="H13" s="778"/>
      <c r="L13" s="393" t="s">
        <v>189</v>
      </c>
      <c r="M13" s="414" t="s">
        <v>241</v>
      </c>
      <c r="N13" s="414" t="s">
        <v>241</v>
      </c>
      <c r="O13" s="414" t="s">
        <v>241</v>
      </c>
      <c r="P13" s="415" t="s">
        <v>241</v>
      </c>
      <c r="Q13" s="121"/>
      <c r="R13" s="402"/>
    </row>
    <row r="14" spans="1:19" ht="15.95" customHeight="1">
      <c r="C14" s="126"/>
      <c r="D14" s="779"/>
      <c r="E14" s="126"/>
      <c r="F14" s="780"/>
      <c r="G14" s="780"/>
      <c r="H14" s="780"/>
    </row>
    <row r="15" spans="1:19" ht="15.95" customHeight="1">
      <c r="B15" s="32" t="s">
        <v>20</v>
      </c>
      <c r="C15" s="781"/>
      <c r="D15" s="782"/>
      <c r="E15" s="126"/>
      <c r="F15" s="780"/>
      <c r="G15" s="780"/>
      <c r="H15" s="783" t="s">
        <v>235</v>
      </c>
      <c r="L15" s="32" t="s">
        <v>20</v>
      </c>
      <c r="M15" s="32"/>
      <c r="N15" s="32"/>
      <c r="R15" s="24" t="s">
        <v>235</v>
      </c>
    </row>
    <row r="16" spans="1:19" ht="15.95" customHeight="1">
      <c r="B16" s="864" t="s">
        <v>1</v>
      </c>
      <c r="C16" s="875" t="s">
        <v>10</v>
      </c>
      <c r="D16" s="893" t="s">
        <v>182</v>
      </c>
      <c r="E16" s="875" t="s">
        <v>157</v>
      </c>
      <c r="F16" s="877" t="s">
        <v>233</v>
      </c>
      <c r="G16" s="883" t="s">
        <v>2</v>
      </c>
      <c r="H16" s="884"/>
      <c r="L16" s="864" t="s">
        <v>1</v>
      </c>
      <c r="M16" s="864" t="s">
        <v>10</v>
      </c>
      <c r="N16" s="864" t="s">
        <v>182</v>
      </c>
      <c r="O16" s="864" t="s">
        <v>157</v>
      </c>
      <c r="P16" s="867" t="s">
        <v>233</v>
      </c>
      <c r="Q16" s="869" t="s">
        <v>2</v>
      </c>
      <c r="R16" s="870"/>
    </row>
    <row r="17" spans="1:19" ht="15.95" customHeight="1">
      <c r="B17" s="865"/>
      <c r="C17" s="876"/>
      <c r="D17" s="894"/>
      <c r="E17" s="876"/>
      <c r="F17" s="878"/>
      <c r="G17" s="885"/>
      <c r="H17" s="886"/>
      <c r="L17" s="865"/>
      <c r="M17" s="866"/>
      <c r="N17" s="866"/>
      <c r="O17" s="866"/>
      <c r="P17" s="868"/>
      <c r="Q17" s="871"/>
      <c r="R17" s="872"/>
    </row>
    <row r="18" spans="1:19" ht="15.95" customHeight="1">
      <c r="B18" s="33"/>
      <c r="C18" s="784"/>
      <c r="D18" s="763"/>
      <c r="E18" s="784"/>
      <c r="F18" s="785"/>
      <c r="G18" s="786"/>
      <c r="H18" s="787"/>
      <c r="L18" s="33"/>
      <c r="M18" s="34"/>
      <c r="N18" s="15"/>
      <c r="O18" s="34"/>
      <c r="P18" s="34"/>
      <c r="Q18" s="35"/>
      <c r="R18" s="404"/>
    </row>
    <row r="19" spans="1:19" ht="15.95" customHeight="1">
      <c r="A19" s="32"/>
      <c r="B19" s="39" t="s">
        <v>50</v>
      </c>
      <c r="C19" s="78">
        <f>'別添1 委託費集計表'!Q57</f>
        <v>0</v>
      </c>
      <c r="D19" s="608">
        <f>'別添1 委託費集計表'!Q71</f>
        <v>0</v>
      </c>
      <c r="E19" s="78">
        <f>'別添1 委託費集計表'!Q14</f>
        <v>0</v>
      </c>
      <c r="F19" s="633">
        <f>(E19+D19)-C19</f>
        <v>0</v>
      </c>
      <c r="G19" s="788"/>
      <c r="H19" s="772"/>
      <c r="I19" s="32"/>
      <c r="K19" s="32"/>
      <c r="L19" s="39" t="s">
        <v>50</v>
      </c>
      <c r="M19" s="413" t="s">
        <v>241</v>
      </c>
      <c r="N19" s="413" t="s">
        <v>241</v>
      </c>
      <c r="O19" s="413" t="s">
        <v>241</v>
      </c>
      <c r="P19" s="413" t="s">
        <v>241</v>
      </c>
      <c r="Q19" s="26"/>
      <c r="R19" s="401"/>
      <c r="S19" s="32"/>
    </row>
    <row r="20" spans="1:19" ht="15.95" customHeight="1">
      <c r="A20" s="32"/>
      <c r="B20" s="25"/>
      <c r="C20" s="769"/>
      <c r="D20" s="770"/>
      <c r="E20" s="769"/>
      <c r="F20" s="633"/>
      <c r="G20" s="788"/>
      <c r="H20" s="772"/>
      <c r="I20" s="32"/>
      <c r="K20" s="32"/>
      <c r="L20" s="25"/>
      <c r="M20" s="105"/>
      <c r="N20" s="105"/>
      <c r="O20" s="105"/>
      <c r="P20" s="162"/>
      <c r="Q20" s="26"/>
      <c r="R20" s="401"/>
      <c r="S20" s="32"/>
    </row>
    <row r="21" spans="1:19" ht="15.95" customHeight="1">
      <c r="A21" s="32"/>
      <c r="B21" s="25" t="s">
        <v>51</v>
      </c>
      <c r="C21" s="78">
        <f>'別添1 委託費集計表'!Q58</f>
        <v>0</v>
      </c>
      <c r="D21" s="608">
        <f>'別添1 委託費集計表'!Q72</f>
        <v>0</v>
      </c>
      <c r="E21" s="78">
        <f>'別添1 委託費集計表'!Q15</f>
        <v>0</v>
      </c>
      <c r="F21" s="633">
        <f>(E21+D21)-C21</f>
        <v>0</v>
      </c>
      <c r="G21" s="788"/>
      <c r="H21" s="772"/>
      <c r="I21" s="32"/>
      <c r="K21" s="32"/>
      <c r="L21" s="25" t="s">
        <v>51</v>
      </c>
      <c r="M21" s="411" t="s">
        <v>239</v>
      </c>
      <c r="N21" s="411" t="s">
        <v>239</v>
      </c>
      <c r="O21" s="411" t="s">
        <v>239</v>
      </c>
      <c r="P21" s="413" t="s">
        <v>241</v>
      </c>
      <c r="Q21" s="26"/>
      <c r="R21" s="401"/>
      <c r="S21" s="32"/>
    </row>
    <row r="22" spans="1:19" ht="15.95" customHeight="1">
      <c r="A22" s="32"/>
      <c r="B22" s="25"/>
      <c r="C22" s="769"/>
      <c r="D22" s="770"/>
      <c r="E22" s="769"/>
      <c r="F22" s="633"/>
      <c r="G22" s="788"/>
      <c r="H22" s="772"/>
      <c r="I22" s="32"/>
      <c r="K22" s="32"/>
      <c r="L22" s="25"/>
      <c r="M22" s="105"/>
      <c r="N22" s="105"/>
      <c r="O22" s="105"/>
      <c r="P22" s="162"/>
      <c r="Q22" s="26"/>
      <c r="R22" s="401"/>
      <c r="S22" s="32"/>
    </row>
    <row r="23" spans="1:19" ht="15.95" customHeight="1">
      <c r="A23" s="32"/>
      <c r="B23" s="25" t="s">
        <v>52</v>
      </c>
      <c r="C23" s="78">
        <f>'別添1 委託費集計表'!Q59</f>
        <v>0</v>
      </c>
      <c r="D23" s="608">
        <f>'別添1 委託費集計表'!Q75</f>
        <v>0</v>
      </c>
      <c r="E23" s="78">
        <f>'別添1 委託費集計表'!Q18</f>
        <v>0</v>
      </c>
      <c r="F23" s="633">
        <f>(E23+D23)-C23</f>
        <v>0</v>
      </c>
      <c r="G23" s="788"/>
      <c r="H23" s="772"/>
      <c r="I23" s="32"/>
      <c r="K23" s="32"/>
      <c r="L23" s="25" t="s">
        <v>52</v>
      </c>
      <c r="M23" s="411" t="s">
        <v>239</v>
      </c>
      <c r="N23" s="411" t="s">
        <v>239</v>
      </c>
      <c r="O23" s="411" t="s">
        <v>239</v>
      </c>
      <c r="P23" s="413" t="s">
        <v>241</v>
      </c>
      <c r="Q23" s="26"/>
      <c r="R23" s="401"/>
      <c r="S23" s="32"/>
    </row>
    <row r="24" spans="1:19" ht="15.95" customHeight="1">
      <c r="A24" s="32"/>
      <c r="B24" s="49"/>
      <c r="C24" s="769"/>
      <c r="D24" s="770"/>
      <c r="E24" s="769"/>
      <c r="F24" s="633"/>
      <c r="G24" s="788"/>
      <c r="H24" s="772"/>
      <c r="I24" s="32"/>
      <c r="K24" s="32"/>
      <c r="L24" s="49"/>
      <c r="M24" s="105"/>
      <c r="N24" s="105"/>
      <c r="O24" s="105"/>
      <c r="P24" s="162"/>
      <c r="Q24" s="26"/>
      <c r="R24" s="401"/>
      <c r="S24" s="32"/>
    </row>
    <row r="25" spans="1:19" ht="15.95" customHeight="1">
      <c r="A25" s="32"/>
      <c r="B25" s="51" t="s">
        <v>53</v>
      </c>
      <c r="C25" s="78">
        <f>'別添1 委託費集計表'!Q60</f>
        <v>0</v>
      </c>
      <c r="D25" s="608">
        <f>'別添1 委託費集計表'!Q78</f>
        <v>0</v>
      </c>
      <c r="E25" s="78">
        <f>'別添1 委託費集計表'!Q21</f>
        <v>0</v>
      </c>
      <c r="F25" s="633">
        <f>(E25+D25)-C25</f>
        <v>0</v>
      </c>
      <c r="G25" s="788"/>
      <c r="H25" s="772"/>
      <c r="I25" s="32"/>
      <c r="K25" s="32"/>
      <c r="L25" s="51" t="s">
        <v>53</v>
      </c>
      <c r="M25" s="411" t="s">
        <v>239</v>
      </c>
      <c r="N25" s="411" t="s">
        <v>239</v>
      </c>
      <c r="O25" s="411" t="s">
        <v>239</v>
      </c>
      <c r="P25" s="413" t="s">
        <v>241</v>
      </c>
      <c r="Q25" s="26"/>
      <c r="R25" s="401"/>
      <c r="S25" s="32"/>
    </row>
    <row r="26" spans="1:19" ht="15.95" customHeight="1">
      <c r="B26" s="25"/>
      <c r="C26" s="769"/>
      <c r="D26" s="770"/>
      <c r="E26" s="769"/>
      <c r="F26" s="633"/>
      <c r="G26" s="788"/>
      <c r="H26" s="772"/>
      <c r="L26" s="25"/>
      <c r="M26" s="105"/>
      <c r="N26" s="105"/>
      <c r="O26" s="105"/>
      <c r="P26" s="162"/>
      <c r="Q26" s="26"/>
      <c r="R26" s="401"/>
    </row>
    <row r="27" spans="1:19" ht="15.95" customHeight="1">
      <c r="B27" s="25" t="s">
        <v>54</v>
      </c>
      <c r="C27" s="78">
        <f>'別添1 委託費集計表'!Q61</f>
        <v>0</v>
      </c>
      <c r="D27" s="608">
        <f>'別添1 委託費集計表'!Q82</f>
        <v>0</v>
      </c>
      <c r="E27" s="78">
        <f>'別添1 委託費集計表'!Q25</f>
        <v>0</v>
      </c>
      <c r="F27" s="633">
        <f>(E27+D27)-C27</f>
        <v>0</v>
      </c>
      <c r="G27" s="789" t="s">
        <v>67</v>
      </c>
      <c r="H27" s="692">
        <f>'別添1 委託費集計表'!Q32</f>
        <v>0</v>
      </c>
      <c r="L27" s="25" t="s">
        <v>54</v>
      </c>
      <c r="M27" s="411" t="s">
        <v>239</v>
      </c>
      <c r="N27" s="411" t="s">
        <v>239</v>
      </c>
      <c r="O27" s="411" t="s">
        <v>239</v>
      </c>
      <c r="P27" s="413" t="s">
        <v>241</v>
      </c>
      <c r="Q27" s="154" t="s">
        <v>67</v>
      </c>
      <c r="R27" s="412" t="s">
        <v>240</v>
      </c>
    </row>
    <row r="28" spans="1:19" ht="15.95" customHeight="1">
      <c r="B28" s="25"/>
      <c r="C28" s="769"/>
      <c r="D28" s="770"/>
      <c r="E28" s="769"/>
      <c r="F28" s="633"/>
      <c r="G28" s="790"/>
      <c r="H28" s="791"/>
      <c r="L28" s="25"/>
      <c r="M28" s="105"/>
      <c r="N28" s="105"/>
      <c r="O28" s="105"/>
      <c r="P28" s="162"/>
      <c r="Q28" s="384"/>
      <c r="R28" s="385"/>
    </row>
    <row r="29" spans="1:19" ht="15.95" customHeight="1">
      <c r="B29" s="25"/>
      <c r="C29" s="769"/>
      <c r="D29" s="770"/>
      <c r="E29" s="769"/>
      <c r="F29" s="633"/>
      <c r="G29" s="790"/>
      <c r="H29" s="791"/>
      <c r="L29" s="25"/>
      <c r="M29" s="105"/>
      <c r="N29" s="105"/>
      <c r="O29" s="105"/>
      <c r="P29" s="162"/>
      <c r="Q29" s="384"/>
      <c r="R29" s="385"/>
    </row>
    <row r="30" spans="1:19" ht="15.95" customHeight="1">
      <c r="B30" s="39" t="s">
        <v>55</v>
      </c>
      <c r="C30" s="78">
        <f>'別添1 委託費集計表'!Q62</f>
        <v>0</v>
      </c>
      <c r="D30" s="608">
        <f>'別添1 委託費集計表'!Q90</f>
        <v>0</v>
      </c>
      <c r="E30" s="96">
        <f>'別添1 委託費集計表'!Q33</f>
        <v>0</v>
      </c>
      <c r="F30" s="633">
        <f>(E30+D30)-C30</f>
        <v>0</v>
      </c>
      <c r="G30" s="792"/>
      <c r="H30" s="793"/>
      <c r="L30" s="39" t="s">
        <v>55</v>
      </c>
      <c r="M30" s="411" t="s">
        <v>239</v>
      </c>
      <c r="N30" s="411" t="s">
        <v>239</v>
      </c>
      <c r="O30" s="411" t="s">
        <v>239</v>
      </c>
      <c r="P30" s="413" t="s">
        <v>241</v>
      </c>
      <c r="Q30" s="54"/>
      <c r="R30" s="52"/>
    </row>
    <row r="31" spans="1:19" ht="15.95" customHeight="1">
      <c r="B31" s="59"/>
      <c r="C31" s="794"/>
      <c r="D31" s="779"/>
      <c r="E31" s="795"/>
      <c r="F31" s="633"/>
      <c r="G31" s="280"/>
      <c r="H31" s="578"/>
      <c r="L31" s="59"/>
      <c r="M31" s="145"/>
      <c r="N31" s="31"/>
      <c r="O31" s="106"/>
      <c r="P31" s="165"/>
      <c r="Q31" s="280"/>
      <c r="R31" s="281"/>
    </row>
    <row r="32" spans="1:19" ht="15.95" customHeight="1">
      <c r="B32" s="61"/>
      <c r="C32" s="794"/>
      <c r="D32" s="779"/>
      <c r="E32" s="795"/>
      <c r="F32" s="796"/>
      <c r="G32" s="797"/>
      <c r="H32" s="798"/>
      <c r="L32" s="61"/>
      <c r="M32" s="145"/>
      <c r="N32" s="31"/>
      <c r="O32" s="106"/>
      <c r="P32" s="166"/>
      <c r="Q32" s="62"/>
      <c r="R32" s="63"/>
    </row>
    <row r="33" spans="2:19" ht="15.95" customHeight="1">
      <c r="B33" s="108" t="str">
        <f>IF('別添1 委託費集計表'!$B$4="有",'別添1 委託費集計表'!$A$36,"")</f>
        <v/>
      </c>
      <c r="C33" s="146" t="str">
        <f>IF(B33="","",'別添1 委託費集計表'!Q64)</f>
        <v/>
      </c>
      <c r="D33" s="609" t="str">
        <f>IF(C33="","",'別添1 委託費集計表'!Q91)</f>
        <v/>
      </c>
      <c r="E33" s="109" t="str">
        <f>IF(B33="","",'別添1 委託費集計表'!Q36)</f>
        <v/>
      </c>
      <c r="F33" s="633" t="str">
        <f>IFERROR((E33+D33)-C33,"")</f>
        <v/>
      </c>
      <c r="G33" s="282"/>
      <c r="H33" s="577"/>
      <c r="L33" s="108" t="s">
        <v>317</v>
      </c>
      <c r="M33" s="411" t="s">
        <v>239</v>
      </c>
      <c r="N33" s="411" t="s">
        <v>239</v>
      </c>
      <c r="O33" s="411" t="s">
        <v>239</v>
      </c>
      <c r="P33" s="413" t="s">
        <v>241</v>
      </c>
      <c r="Q33" s="282"/>
      <c r="R33" s="127"/>
    </row>
    <row r="34" spans="2:19" ht="15.95" customHeight="1">
      <c r="B34" s="65"/>
      <c r="C34" s="794"/>
      <c r="D34" s="779"/>
      <c r="E34" s="795"/>
      <c r="F34" s="633"/>
      <c r="G34" s="280"/>
      <c r="H34" s="578"/>
      <c r="L34" s="65"/>
      <c r="M34" s="145"/>
      <c r="N34" s="31"/>
      <c r="O34" s="106"/>
      <c r="P34" s="165"/>
      <c r="Q34" s="280"/>
      <c r="R34" s="281"/>
    </row>
    <row r="35" spans="2:19" ht="15.95" customHeight="1">
      <c r="B35" s="64"/>
      <c r="C35" s="799"/>
      <c r="D35" s="800"/>
      <c r="E35" s="78"/>
      <c r="F35" s="801"/>
      <c r="G35" s="802"/>
      <c r="H35" s="803"/>
      <c r="L35" s="64"/>
      <c r="M35" s="147"/>
      <c r="N35" s="144"/>
      <c r="O35" s="110"/>
      <c r="P35" s="167"/>
      <c r="Q35" s="283"/>
      <c r="R35" s="29"/>
    </row>
    <row r="36" spans="2:19" ht="15.95" customHeight="1">
      <c r="B36" s="284"/>
      <c r="C36" s="285"/>
      <c r="D36" s="611"/>
      <c r="E36" s="285"/>
      <c r="F36" s="633"/>
      <c r="G36" s="804"/>
      <c r="H36" s="805"/>
      <c r="L36" s="284"/>
      <c r="M36" s="285"/>
      <c r="N36" s="285"/>
      <c r="O36" s="285"/>
      <c r="P36" s="165"/>
      <c r="Q36" s="67"/>
      <c r="R36" s="406"/>
    </row>
    <row r="37" spans="2:19" ht="15.95" customHeight="1">
      <c r="B37" s="393" t="s">
        <v>189</v>
      </c>
      <c r="C37" s="286">
        <f>SUM(C19,C30,C33)</f>
        <v>0</v>
      </c>
      <c r="D37" s="612">
        <f>SUM(D19,D30,D33)</f>
        <v>0</v>
      </c>
      <c r="E37" s="286">
        <f>SUM(E19,E30,E33)</f>
        <v>0</v>
      </c>
      <c r="F37" s="641">
        <f>(E37+D37)-C37</f>
        <v>0</v>
      </c>
      <c r="G37" s="806"/>
      <c r="H37" s="807"/>
      <c r="L37" s="393" t="s">
        <v>189</v>
      </c>
      <c r="M37" s="416" t="s">
        <v>241</v>
      </c>
      <c r="N37" s="416" t="s">
        <v>241</v>
      </c>
      <c r="O37" s="416" t="s">
        <v>241</v>
      </c>
      <c r="P37" s="417" t="s">
        <v>241</v>
      </c>
      <c r="Q37" s="68"/>
      <c r="R37" s="407"/>
    </row>
    <row r="38" spans="2:19" ht="15.95" customHeight="1"/>
    <row r="39" spans="2:19" ht="15.95" customHeight="1">
      <c r="B39" s="69"/>
      <c r="C39" s="69"/>
      <c r="D39" s="613"/>
      <c r="E39" s="69"/>
      <c r="F39" s="642"/>
      <c r="G39" s="69"/>
      <c r="H39" s="580"/>
      <c r="I39" s="69"/>
      <c r="L39" s="882" t="s">
        <v>196</v>
      </c>
      <c r="M39" s="882"/>
      <c r="N39" s="882"/>
      <c r="O39" s="882"/>
      <c r="P39" s="882"/>
      <c r="Q39" s="882"/>
      <c r="R39" s="882"/>
      <c r="S39" s="69"/>
    </row>
    <row r="40" spans="2:19" ht="15.95" customHeight="1">
      <c r="B40" s="69"/>
      <c r="C40" s="69"/>
      <c r="D40" s="613"/>
      <c r="E40" s="69"/>
      <c r="F40" s="642"/>
      <c r="G40" s="69"/>
      <c r="H40" s="580"/>
      <c r="I40" s="69"/>
      <c r="L40" s="882"/>
      <c r="M40" s="882"/>
      <c r="N40" s="882"/>
      <c r="O40" s="882"/>
      <c r="P40" s="882"/>
      <c r="Q40" s="882"/>
      <c r="R40" s="882"/>
      <c r="S40" s="69"/>
    </row>
    <row r="41" spans="2:19" ht="15.95" customHeight="1"/>
    <row r="42" spans="2:19" ht="15.95" customHeight="1"/>
    <row r="43" spans="2:19" ht="15.95" customHeight="1"/>
    <row r="44" spans="2:19" ht="15.95" customHeight="1"/>
    <row r="45" spans="2:19" ht="15.95" customHeight="1"/>
    <row r="46" spans="2:19" ht="15.95" customHeight="1"/>
    <row r="47" spans="2:19" ht="15.95" customHeight="1"/>
    <row r="48" spans="2:19" ht="15.95" customHeight="1"/>
    <row r="49" spans="1:19" ht="15.95" customHeight="1"/>
    <row r="50" spans="1:19" ht="15.95" customHeight="1"/>
    <row r="51" spans="1:19" ht="15.95" customHeight="1">
      <c r="A51" s="70"/>
      <c r="B51" s="70"/>
      <c r="C51" s="70"/>
      <c r="D51" s="614"/>
      <c r="E51" s="70"/>
      <c r="F51" s="643"/>
      <c r="G51" s="70"/>
      <c r="H51" s="581"/>
      <c r="I51" s="70"/>
      <c r="K51" s="70"/>
      <c r="L51" s="70"/>
      <c r="M51" s="70"/>
      <c r="N51" s="70"/>
      <c r="O51" s="70"/>
      <c r="P51" s="70"/>
      <c r="Q51" s="70"/>
      <c r="R51" s="70"/>
      <c r="S51" s="70"/>
    </row>
    <row r="52" spans="1:19" ht="15.95" hidden="1" customHeight="1"/>
    <row r="53" spans="1:19" ht="15.95" hidden="1" customHeight="1"/>
    <row r="54" spans="1:19" ht="15.95" hidden="1" customHeight="1"/>
    <row r="55" spans="1:19" ht="15.95" customHeight="1"/>
    <row r="56" spans="1:19" ht="15.95" hidden="1" customHeight="1"/>
    <row r="57" spans="1:19" ht="15.95" hidden="1" customHeight="1"/>
    <row r="58" spans="1:19" ht="15.95" hidden="1" customHeight="1"/>
    <row r="59" spans="1:19" ht="15.95" hidden="1" customHeight="1"/>
    <row r="60" spans="1:19" ht="15.95" customHeight="1"/>
    <row r="61" spans="1:19" ht="15.95" customHeight="1"/>
    <row r="62" spans="1:19" ht="15.95" customHeight="1"/>
    <row r="63" spans="1:19" ht="15.95" customHeight="1"/>
    <row r="64" spans="1:19" ht="15.95" customHeight="1"/>
    <row r="65" ht="15.95" customHeight="1"/>
    <row r="66" ht="15.95" customHeight="1"/>
    <row r="67" ht="15.95" customHeight="1"/>
    <row r="68" ht="15.95" customHeight="1"/>
    <row r="69" ht="15.95" customHeight="1"/>
    <row r="70" ht="15.95" customHeight="1"/>
  </sheetData>
  <sheetProtection sheet="1" objects="1" scenarios="1"/>
  <dataConsolidate/>
  <mergeCells count="34">
    <mergeCell ref="B16:B17"/>
    <mergeCell ref="L39:R40"/>
    <mergeCell ref="G16:H17"/>
    <mergeCell ref="G5:H6"/>
    <mergeCell ref="P2:R2"/>
    <mergeCell ref="A2:B2"/>
    <mergeCell ref="A3:C3"/>
    <mergeCell ref="K2:L2"/>
    <mergeCell ref="M2:O2"/>
    <mergeCell ref="B5:B6"/>
    <mergeCell ref="C5:C6"/>
    <mergeCell ref="D5:D6"/>
    <mergeCell ref="E5:E6"/>
    <mergeCell ref="F5:F6"/>
    <mergeCell ref="C16:C17"/>
    <mergeCell ref="D16:D17"/>
    <mergeCell ref="E16:E17"/>
    <mergeCell ref="F16:F17"/>
    <mergeCell ref="K3:M3"/>
    <mergeCell ref="L5:L6"/>
    <mergeCell ref="M5:M6"/>
    <mergeCell ref="G3:H3"/>
    <mergeCell ref="P3:R3"/>
    <mergeCell ref="F2:H2"/>
    <mergeCell ref="P5:P6"/>
    <mergeCell ref="Q5:R6"/>
    <mergeCell ref="L16:L17"/>
    <mergeCell ref="M16:M17"/>
    <mergeCell ref="N16:N17"/>
    <mergeCell ref="O16:O17"/>
    <mergeCell ref="P16:P17"/>
    <mergeCell ref="Q16:R17"/>
    <mergeCell ref="N5:N6"/>
    <mergeCell ref="O5:O6"/>
  </mergeCells>
  <phoneticPr fontId="5"/>
  <printOptions horizontalCentered="1"/>
  <pageMargins left="0.59055118110236227" right="0.59055118110236227" top="0.98425196850393704" bottom="0.78740157480314965" header="0" footer="0"/>
  <pageSetup paperSize="9" scale="90" firstPageNumber="70" fitToWidth="0" fitToHeight="0" orientation="portrait" r:id="rId1"/>
  <headerFooter alignWithMargins="0"/>
  <colBreaks count="1" manualBreakCount="1">
    <brk id="9" max="3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7A4A-210E-458F-B785-C182F39A34C7}">
  <sheetPr>
    <tabColor theme="0"/>
  </sheetPr>
  <dimension ref="A1:O69"/>
  <sheetViews>
    <sheetView topLeftCell="A12" zoomScale="90" zoomScaleNormal="90" zoomScaleSheetLayoutView="90" workbookViewId="0">
      <selection activeCell="E19" sqref="E19"/>
    </sheetView>
  </sheetViews>
  <sheetFormatPr defaultColWidth="9" defaultRowHeight="15" customHeight="1"/>
  <cols>
    <col min="1" max="1" width="1.625" style="4" customWidth="1"/>
    <col min="2" max="2" width="19.5" style="4" customWidth="1"/>
    <col min="3" max="4" width="14.75" style="4" customWidth="1"/>
    <col min="5" max="5" width="14.875" style="647" customWidth="1"/>
    <col min="6" max="6" width="20" style="575" customWidth="1"/>
    <col min="7" max="7" width="2.375" style="4" customWidth="1"/>
    <col min="8" max="9" width="1.625" style="4" customWidth="1"/>
    <col min="10" max="10" width="19.5" style="4" customWidth="1"/>
    <col min="11" max="12" width="14.75" style="4" customWidth="1"/>
    <col min="13" max="13" width="14.875" style="4" customWidth="1"/>
    <col min="14" max="14" width="20" style="4" customWidth="1"/>
    <col min="15" max="15" width="2.375" style="4" customWidth="1"/>
    <col min="16" max="16" width="1.875" style="4" customWidth="1"/>
    <col min="17" max="17" width="2.75" style="4" customWidth="1"/>
    <col min="18" max="16384" width="9" style="4"/>
  </cols>
  <sheetData>
    <row r="1" spans="1:15" ht="15.95" customHeight="1">
      <c r="F1" s="576" t="str">
        <f>実績報告書①!I2&amp;実績報告書①!J2</f>
        <v>e-Rad課題ID：</v>
      </c>
      <c r="G1" s="130"/>
      <c r="M1" s="467"/>
      <c r="N1" s="418" t="s">
        <v>238</v>
      </c>
      <c r="O1" s="130"/>
    </row>
    <row r="2" spans="1:15" ht="15.95" customHeight="1">
      <c r="A2" s="879" t="s">
        <v>78</v>
      </c>
      <c r="B2" s="879"/>
      <c r="F2" s="583" t="str">
        <f>実績報告書①!$I$4&amp;実績報告書①!$J$4</f>
        <v>研究課題番号：</v>
      </c>
      <c r="I2" s="879" t="s">
        <v>78</v>
      </c>
      <c r="J2" s="879"/>
      <c r="M2" s="856" t="s">
        <v>322</v>
      </c>
      <c r="N2" s="856"/>
    </row>
    <row r="3" spans="1:15" ht="15.95" customHeight="1">
      <c r="B3" s="1" t="s">
        <v>19</v>
      </c>
      <c r="F3" s="583" t="s">
        <v>235</v>
      </c>
      <c r="H3" s="1"/>
      <c r="J3" s="1" t="s">
        <v>19</v>
      </c>
      <c r="N3" s="7" t="s">
        <v>235</v>
      </c>
    </row>
    <row r="4" spans="1:15" ht="15.95" customHeight="1">
      <c r="B4" s="864" t="s">
        <v>1</v>
      </c>
      <c r="C4" s="864" t="s">
        <v>10</v>
      </c>
      <c r="D4" s="864" t="s">
        <v>157</v>
      </c>
      <c r="E4" s="915" t="s">
        <v>233</v>
      </c>
      <c r="F4" s="913" t="s">
        <v>2</v>
      </c>
      <c r="G4" s="9"/>
      <c r="J4" s="864" t="s">
        <v>1</v>
      </c>
      <c r="K4" s="864" t="s">
        <v>10</v>
      </c>
      <c r="L4" s="864" t="s">
        <v>157</v>
      </c>
      <c r="M4" s="900" t="s">
        <v>233</v>
      </c>
      <c r="N4" s="900" t="s">
        <v>2</v>
      </c>
      <c r="O4" s="9"/>
    </row>
    <row r="5" spans="1:15" ht="15.95" customHeight="1">
      <c r="B5" s="866"/>
      <c r="C5" s="866"/>
      <c r="D5" s="866"/>
      <c r="E5" s="916"/>
      <c r="F5" s="914"/>
      <c r="G5" s="9"/>
      <c r="J5" s="866"/>
      <c r="K5" s="866"/>
      <c r="L5" s="866"/>
      <c r="M5" s="901"/>
      <c r="N5" s="901"/>
      <c r="O5" s="9"/>
    </row>
    <row r="6" spans="1:15" ht="15.95" customHeight="1">
      <c r="B6" s="14"/>
      <c r="C6" s="15"/>
      <c r="D6" s="15"/>
      <c r="E6" s="648"/>
      <c r="F6" s="584"/>
      <c r="H6" s="7"/>
      <c r="J6" s="14"/>
      <c r="K6" s="15"/>
      <c r="L6" s="15"/>
      <c r="M6" s="15"/>
      <c r="N6" s="18"/>
    </row>
    <row r="7" spans="1:15" ht="15.95" customHeight="1">
      <c r="B7" s="21" t="s">
        <v>34</v>
      </c>
      <c r="C7" s="76">
        <f>'別添2 自己資金集計表'!F53</f>
        <v>0</v>
      </c>
      <c r="D7" s="76">
        <f>'別添2 自己資金集計表'!F34</f>
        <v>0</v>
      </c>
      <c r="E7" s="649">
        <f>D7-C7</f>
        <v>0</v>
      </c>
      <c r="F7" s="585"/>
      <c r="J7" s="21" t="s">
        <v>34</v>
      </c>
      <c r="K7" s="411" t="s">
        <v>239</v>
      </c>
      <c r="L7" s="411" t="s">
        <v>239</v>
      </c>
      <c r="M7" s="413" t="s">
        <v>241</v>
      </c>
      <c r="N7" s="13"/>
    </row>
    <row r="8" spans="1:15" ht="15.95" customHeight="1">
      <c r="B8" s="21"/>
      <c r="C8" s="22"/>
      <c r="D8" s="22"/>
      <c r="E8" s="650"/>
      <c r="F8" s="585"/>
      <c r="J8" s="21"/>
      <c r="K8" s="22"/>
      <c r="L8" s="22"/>
      <c r="M8" s="107"/>
      <c r="N8" s="13"/>
    </row>
    <row r="9" spans="1:15" ht="15.95" customHeight="1">
      <c r="B9" s="11"/>
      <c r="C9" s="20"/>
      <c r="D9" s="27"/>
      <c r="E9" s="651"/>
      <c r="F9" s="585"/>
      <c r="J9" s="11"/>
      <c r="K9" s="20"/>
      <c r="L9" s="27"/>
      <c r="M9" s="103"/>
      <c r="N9" s="13"/>
    </row>
    <row r="10" spans="1:15" ht="15.95" customHeight="1">
      <c r="B10" s="284"/>
      <c r="C10" s="150"/>
      <c r="D10" s="150"/>
      <c r="E10" s="652"/>
      <c r="F10" s="586"/>
      <c r="J10" s="284"/>
      <c r="K10" s="150"/>
      <c r="L10" s="150"/>
      <c r="M10" s="150"/>
      <c r="N10" s="17"/>
    </row>
    <row r="11" spans="1:15" ht="15.95" customHeight="1">
      <c r="B11" s="393" t="s">
        <v>189</v>
      </c>
      <c r="C11" s="128">
        <f>C7</f>
        <v>0</v>
      </c>
      <c r="D11" s="128">
        <f>D7</f>
        <v>0</v>
      </c>
      <c r="E11" s="653">
        <f>D11-C11</f>
        <v>0</v>
      </c>
      <c r="F11" s="579"/>
      <c r="J11" s="393" t="s">
        <v>189</v>
      </c>
      <c r="K11" s="416" t="s">
        <v>241</v>
      </c>
      <c r="L11" s="416" t="s">
        <v>241</v>
      </c>
      <c r="M11" s="416" t="s">
        <v>241</v>
      </c>
      <c r="N11" s="29"/>
    </row>
    <row r="12" spans="1:15" ht="15.95" customHeight="1">
      <c r="C12" s="31"/>
      <c r="D12" s="31"/>
      <c r="K12" s="31"/>
      <c r="L12" s="31"/>
      <c r="M12" s="31"/>
    </row>
    <row r="13" spans="1:15" ht="15.95" customHeight="1">
      <c r="A13" s="1"/>
      <c r="B13" s="32" t="s">
        <v>20</v>
      </c>
      <c r="C13" s="31"/>
      <c r="D13" s="31"/>
      <c r="F13" s="583" t="s">
        <v>235</v>
      </c>
      <c r="I13" s="1"/>
      <c r="J13" s="32" t="s">
        <v>20</v>
      </c>
      <c r="K13" s="31"/>
      <c r="L13" s="31"/>
      <c r="M13" s="31"/>
      <c r="N13" s="7" t="s">
        <v>235</v>
      </c>
    </row>
    <row r="14" spans="1:15" ht="15.95" customHeight="1">
      <c r="B14" s="864" t="s">
        <v>1</v>
      </c>
      <c r="C14" s="864" t="s">
        <v>10</v>
      </c>
      <c r="D14" s="864" t="s">
        <v>157</v>
      </c>
      <c r="E14" s="915" t="s">
        <v>233</v>
      </c>
      <c r="F14" s="913" t="s">
        <v>2</v>
      </c>
      <c r="G14" s="9"/>
      <c r="J14" s="864" t="s">
        <v>1</v>
      </c>
      <c r="K14" s="864" t="s">
        <v>10</v>
      </c>
      <c r="L14" s="864" t="s">
        <v>157</v>
      </c>
      <c r="M14" s="867" t="s">
        <v>233</v>
      </c>
      <c r="N14" s="900" t="s">
        <v>2</v>
      </c>
      <c r="O14" s="9"/>
    </row>
    <row r="15" spans="1:15" ht="15.95" customHeight="1">
      <c r="B15" s="866"/>
      <c r="C15" s="866"/>
      <c r="D15" s="866"/>
      <c r="E15" s="916"/>
      <c r="F15" s="914"/>
      <c r="G15" s="9"/>
      <c r="J15" s="866"/>
      <c r="K15" s="866"/>
      <c r="L15" s="866"/>
      <c r="M15" s="868"/>
      <c r="N15" s="901"/>
      <c r="O15" s="9"/>
    </row>
    <row r="16" spans="1:15" ht="15.95" customHeight="1">
      <c r="A16" s="126"/>
      <c r="B16" s="808"/>
      <c r="C16" s="762"/>
      <c r="D16" s="762"/>
      <c r="E16" s="809"/>
      <c r="F16" s="810"/>
      <c r="J16" s="23"/>
      <c r="K16" s="15"/>
      <c r="L16" s="15"/>
      <c r="M16" s="15"/>
      <c r="N16" s="18"/>
    </row>
    <row r="17" spans="1:15" ht="15.95" customHeight="1">
      <c r="A17" s="126"/>
      <c r="B17" s="811" t="s">
        <v>50</v>
      </c>
      <c r="C17" s="77">
        <f>'別添2 自己資金集計表'!F45</f>
        <v>0</v>
      </c>
      <c r="D17" s="77">
        <f>'別添2 自己資金集計表'!F13</f>
        <v>0</v>
      </c>
      <c r="E17" s="812">
        <f>D17-C17</f>
        <v>0</v>
      </c>
      <c r="F17" s="813"/>
      <c r="J17" s="36" t="s">
        <v>50</v>
      </c>
      <c r="K17" s="413" t="s">
        <v>241</v>
      </c>
      <c r="L17" s="413" t="s">
        <v>241</v>
      </c>
      <c r="M17" s="413" t="s">
        <v>241</v>
      </c>
      <c r="N17" s="38"/>
    </row>
    <row r="18" spans="1:15" ht="15.95" customHeight="1">
      <c r="A18" s="126"/>
      <c r="B18" s="814"/>
      <c r="C18" s="77"/>
      <c r="D18" s="77"/>
      <c r="E18" s="812"/>
      <c r="F18" s="813"/>
      <c r="J18" s="40"/>
      <c r="K18" s="37"/>
      <c r="L18" s="37"/>
      <c r="M18" s="100"/>
      <c r="N18" s="38"/>
    </row>
    <row r="19" spans="1:15" ht="15.95" customHeight="1">
      <c r="A19" s="126"/>
      <c r="B19" s="814" t="s">
        <v>59</v>
      </c>
      <c r="C19" s="77">
        <f>'別添2 自己資金集計表'!F46</f>
        <v>0</v>
      </c>
      <c r="D19" s="77">
        <f>'別添2 自己資金集計表'!F14</f>
        <v>0</v>
      </c>
      <c r="E19" s="812">
        <f>D19-C19</f>
        <v>0</v>
      </c>
      <c r="F19" s="813"/>
      <c r="J19" s="40" t="s">
        <v>59</v>
      </c>
      <c r="K19" s="411" t="s">
        <v>239</v>
      </c>
      <c r="L19" s="411" t="s">
        <v>239</v>
      </c>
      <c r="M19" s="413" t="s">
        <v>241</v>
      </c>
      <c r="N19" s="38"/>
    </row>
    <row r="20" spans="1:15" ht="15.95" customHeight="1">
      <c r="A20" s="126"/>
      <c r="B20" s="814"/>
      <c r="C20" s="77"/>
      <c r="D20" s="77"/>
      <c r="E20" s="812"/>
      <c r="F20" s="813"/>
      <c r="J20" s="40"/>
      <c r="K20" s="37"/>
      <c r="L20" s="37"/>
      <c r="M20" s="100"/>
      <c r="N20" s="38"/>
    </row>
    <row r="21" spans="1:15" ht="15.95" customHeight="1">
      <c r="A21" s="126"/>
      <c r="B21" s="814" t="s">
        <v>60</v>
      </c>
      <c r="C21" s="77">
        <f>'別添2 自己資金集計表'!F47</f>
        <v>0</v>
      </c>
      <c r="D21" s="77">
        <f>'別添2 自己資金集計表'!F17</f>
        <v>0</v>
      </c>
      <c r="E21" s="812">
        <f>D21-C21</f>
        <v>0</v>
      </c>
      <c r="F21" s="813"/>
      <c r="J21" s="40" t="s">
        <v>60</v>
      </c>
      <c r="K21" s="411" t="s">
        <v>239</v>
      </c>
      <c r="L21" s="411" t="s">
        <v>239</v>
      </c>
      <c r="M21" s="413" t="s">
        <v>241</v>
      </c>
      <c r="N21" s="38"/>
    </row>
    <row r="22" spans="1:15" ht="15.95" customHeight="1">
      <c r="A22" s="126"/>
      <c r="B22" s="815"/>
      <c r="C22" s="816"/>
      <c r="D22" s="816"/>
      <c r="E22" s="817"/>
      <c r="F22" s="813"/>
      <c r="J22" s="47"/>
      <c r="K22" s="48"/>
      <c r="L22" s="48"/>
      <c r="M22" s="101"/>
      <c r="N22" s="38"/>
    </row>
    <row r="23" spans="1:15" ht="15.95" customHeight="1">
      <c r="A23" s="126"/>
      <c r="B23" s="818" t="s">
        <v>61</v>
      </c>
      <c r="C23" s="79">
        <f>'別添2 自己資金集計表'!F48</f>
        <v>0</v>
      </c>
      <c r="D23" s="79">
        <f>'別添2 自己資金集計表'!F20</f>
        <v>0</v>
      </c>
      <c r="E23" s="812">
        <f>D23-C23</f>
        <v>0</v>
      </c>
      <c r="F23" s="813"/>
      <c r="J23" s="50" t="s">
        <v>61</v>
      </c>
      <c r="K23" s="411" t="s">
        <v>239</v>
      </c>
      <c r="L23" s="411" t="s">
        <v>239</v>
      </c>
      <c r="M23" s="413" t="s">
        <v>241</v>
      </c>
      <c r="N23" s="38"/>
    </row>
    <row r="24" spans="1:15" ht="15.95" customHeight="1">
      <c r="A24" s="126"/>
      <c r="B24" s="814"/>
      <c r="C24" s="816"/>
      <c r="D24" s="816"/>
      <c r="E24" s="817"/>
      <c r="F24" s="813"/>
      <c r="J24" s="40"/>
      <c r="K24" s="48"/>
      <c r="L24" s="48"/>
      <c r="M24" s="101"/>
      <c r="N24" s="38"/>
    </row>
    <row r="25" spans="1:15" ht="15.95" customHeight="1">
      <c r="A25" s="126"/>
      <c r="B25" s="814" t="s">
        <v>62</v>
      </c>
      <c r="C25" s="79">
        <f>'別添2 自己資金集計表'!F49</f>
        <v>0</v>
      </c>
      <c r="D25" s="79">
        <f>'別添2 自己資金集計表'!F24</f>
        <v>0</v>
      </c>
      <c r="E25" s="812">
        <f>D25-C25</f>
        <v>0</v>
      </c>
      <c r="F25" s="813"/>
      <c r="J25" s="40" t="s">
        <v>62</v>
      </c>
      <c r="K25" s="411" t="s">
        <v>239</v>
      </c>
      <c r="L25" s="411" t="s">
        <v>239</v>
      </c>
      <c r="M25" s="413" t="s">
        <v>241</v>
      </c>
      <c r="N25" s="38"/>
    </row>
    <row r="26" spans="1:15" ht="15.95" customHeight="1">
      <c r="A26" s="126"/>
      <c r="B26" s="814"/>
      <c r="C26" s="77"/>
      <c r="D26" s="77"/>
      <c r="E26" s="812"/>
      <c r="F26" s="813"/>
      <c r="J26" s="40"/>
      <c r="K26" s="37"/>
      <c r="L26" s="37"/>
      <c r="M26" s="153"/>
      <c r="N26" s="38"/>
    </row>
    <row r="27" spans="1:15" ht="15.95" customHeight="1">
      <c r="A27" s="126"/>
      <c r="B27" s="811" t="s">
        <v>68</v>
      </c>
      <c r="C27" s="79">
        <f>'別添2 自己資金集計表'!F50</f>
        <v>0</v>
      </c>
      <c r="D27" s="79">
        <f>'別添2 自己資金集計表'!F31</f>
        <v>0</v>
      </c>
      <c r="E27" s="812">
        <f>D27-C27</f>
        <v>0</v>
      </c>
      <c r="F27" s="813"/>
      <c r="J27" s="36" t="s">
        <v>68</v>
      </c>
      <c r="K27" s="413" t="s">
        <v>241</v>
      </c>
      <c r="L27" s="413" t="s">
        <v>241</v>
      </c>
      <c r="M27" s="413" t="s">
        <v>241</v>
      </c>
      <c r="N27" s="38"/>
    </row>
    <row r="28" spans="1:15" ht="15.95" customHeight="1">
      <c r="A28" s="126"/>
      <c r="B28" s="819" t="s">
        <v>57</v>
      </c>
      <c r="C28" s="77">
        <f>'別添2 自己資金集計表'!F51</f>
        <v>0</v>
      </c>
      <c r="D28" s="77">
        <f>'別添2 自己資金集計表'!F32</f>
        <v>0</v>
      </c>
      <c r="E28" s="812">
        <f>D28-C28</f>
        <v>0</v>
      </c>
      <c r="F28" s="813"/>
      <c r="G28" s="56"/>
      <c r="J28" s="55" t="s">
        <v>57</v>
      </c>
      <c r="K28" s="411" t="s">
        <v>239</v>
      </c>
      <c r="L28" s="411" t="s">
        <v>239</v>
      </c>
      <c r="M28" s="413" t="s">
        <v>241</v>
      </c>
      <c r="N28" s="38"/>
      <c r="O28" s="56"/>
    </row>
    <row r="29" spans="1:15" ht="15.95" customHeight="1">
      <c r="A29" s="126"/>
      <c r="B29" s="819" t="s">
        <v>58</v>
      </c>
      <c r="C29" s="75">
        <f>'別添2 自己資金集計表'!F52</f>
        <v>0</v>
      </c>
      <c r="D29" s="75">
        <f>'別添2 自己資金集計表'!F33</f>
        <v>0</v>
      </c>
      <c r="E29" s="812">
        <f>D29-C29</f>
        <v>0</v>
      </c>
      <c r="F29" s="813"/>
      <c r="J29" s="55" t="s">
        <v>58</v>
      </c>
      <c r="K29" s="411" t="s">
        <v>239</v>
      </c>
      <c r="L29" s="411" t="s">
        <v>239</v>
      </c>
      <c r="M29" s="413" t="s">
        <v>241</v>
      </c>
      <c r="N29" s="38"/>
    </row>
    <row r="30" spans="1:15" ht="15.95" customHeight="1">
      <c r="A30" s="126"/>
      <c r="B30" s="820"/>
      <c r="C30" s="821"/>
      <c r="D30" s="821"/>
      <c r="E30" s="822"/>
      <c r="F30" s="813"/>
      <c r="J30" s="60"/>
      <c r="K30" s="58"/>
      <c r="L30" s="58"/>
      <c r="M30" s="102"/>
      <c r="N30" s="38"/>
    </row>
    <row r="31" spans="1:15" ht="15.95" customHeight="1">
      <c r="A31" s="126"/>
      <c r="B31" s="823"/>
      <c r="C31" s="823"/>
      <c r="D31" s="823"/>
      <c r="E31" s="824"/>
      <c r="F31" s="825"/>
      <c r="J31" s="42"/>
      <c r="K31" s="42"/>
      <c r="L31" s="42"/>
      <c r="M31" s="382"/>
      <c r="N31" s="42"/>
    </row>
    <row r="32" spans="1:15" ht="15.95" customHeight="1">
      <c r="A32" s="126"/>
      <c r="B32" s="826" t="s">
        <v>3</v>
      </c>
      <c r="C32" s="395">
        <f>SUM(C17,C27)</f>
        <v>0</v>
      </c>
      <c r="D32" s="395">
        <f>SUM(D17,D27)</f>
        <v>0</v>
      </c>
      <c r="E32" s="827">
        <f>D32-C32</f>
        <v>0</v>
      </c>
      <c r="F32" s="825"/>
      <c r="G32" s="56"/>
      <c r="J32" s="30" t="s">
        <v>3</v>
      </c>
      <c r="K32" s="419" t="s">
        <v>241</v>
      </c>
      <c r="L32" s="419" t="s">
        <v>241</v>
      </c>
      <c r="M32" s="420" t="s">
        <v>241</v>
      </c>
      <c r="N32" s="42"/>
      <c r="O32" s="56"/>
    </row>
    <row r="33" spans="1:15" ht="15.95" customHeight="1">
      <c r="A33" s="126"/>
      <c r="B33" s="126"/>
      <c r="C33" s="126"/>
      <c r="D33" s="126"/>
      <c r="E33" s="828"/>
      <c r="F33" s="829"/>
    </row>
    <row r="34" spans="1:15" ht="15.95" customHeight="1">
      <c r="A34" s="926" t="s">
        <v>36</v>
      </c>
      <c r="B34" s="926"/>
      <c r="C34" s="926"/>
      <c r="D34" s="926"/>
      <c r="E34" s="828"/>
      <c r="F34" s="830"/>
      <c r="I34" s="879" t="s">
        <v>36</v>
      </c>
      <c r="J34" s="879"/>
      <c r="K34" s="879"/>
      <c r="L34" s="879"/>
      <c r="N34" s="70"/>
    </row>
    <row r="35" spans="1:15" ht="18.75" customHeight="1">
      <c r="A35" s="126"/>
      <c r="B35" s="927" t="s">
        <v>32</v>
      </c>
      <c r="C35" s="927"/>
      <c r="D35" s="927"/>
      <c r="E35" s="831" t="s">
        <v>35</v>
      </c>
      <c r="F35" s="829"/>
      <c r="G35" s="56"/>
      <c r="J35" s="921" t="s">
        <v>32</v>
      </c>
      <c r="K35" s="921"/>
      <c r="L35" s="921"/>
      <c r="M35" s="388" t="s">
        <v>35</v>
      </c>
      <c r="O35" s="56"/>
    </row>
    <row r="36" spans="1:15" ht="18.75" customHeight="1">
      <c r="A36" s="126"/>
      <c r="B36" s="832" t="s">
        <v>33</v>
      </c>
      <c r="C36" s="956" t="s">
        <v>42</v>
      </c>
      <c r="D36" s="957"/>
      <c r="E36" s="761">
        <f>'別添1 委託費集計表'!F40</f>
        <v>0</v>
      </c>
      <c r="F36" s="829"/>
      <c r="J36" s="387" t="s">
        <v>33</v>
      </c>
      <c r="K36" s="958" t="s">
        <v>42</v>
      </c>
      <c r="L36" s="959"/>
      <c r="M36" s="421" t="s">
        <v>239</v>
      </c>
    </row>
    <row r="37" spans="1:15" ht="18.75" customHeight="1">
      <c r="A37" s="126"/>
      <c r="B37" s="923" t="s">
        <v>34</v>
      </c>
      <c r="C37" s="960" t="s">
        <v>307</v>
      </c>
      <c r="D37" s="961"/>
      <c r="E37" s="910">
        <f>'別添2 自己資金集計表'!F37</f>
        <v>0</v>
      </c>
      <c r="F37" s="829"/>
      <c r="J37" s="900" t="s">
        <v>34</v>
      </c>
      <c r="K37" s="964" t="s">
        <v>307</v>
      </c>
      <c r="L37" s="965"/>
      <c r="M37" s="895" t="s">
        <v>239</v>
      </c>
    </row>
    <row r="38" spans="1:15" ht="18.75" customHeight="1">
      <c r="A38" s="126"/>
      <c r="B38" s="924"/>
      <c r="C38" s="962"/>
      <c r="D38" s="963"/>
      <c r="E38" s="912"/>
      <c r="F38" s="829"/>
      <c r="J38" s="922"/>
      <c r="K38" s="966"/>
      <c r="L38" s="967"/>
      <c r="M38" s="896"/>
    </row>
    <row r="39" spans="1:15" ht="18.75" customHeight="1">
      <c r="A39" s="126"/>
      <c r="B39" s="924"/>
      <c r="C39" s="928" t="s">
        <v>42</v>
      </c>
      <c r="D39" s="929"/>
      <c r="E39" s="761">
        <f>D7</f>
        <v>0</v>
      </c>
      <c r="F39" s="829"/>
      <c r="J39" s="922"/>
      <c r="K39" s="917" t="s">
        <v>42</v>
      </c>
      <c r="L39" s="918"/>
      <c r="M39" s="422" t="s">
        <v>316</v>
      </c>
    </row>
    <row r="40" spans="1:15" ht="18.75" customHeight="1">
      <c r="A40" s="126"/>
      <c r="B40" s="925"/>
      <c r="C40" s="930" t="s">
        <v>43</v>
      </c>
      <c r="D40" s="931"/>
      <c r="E40" s="761">
        <f>SUM(E37:E39)</f>
        <v>0</v>
      </c>
      <c r="F40" s="829"/>
      <c r="J40" s="901"/>
      <c r="K40" s="919" t="s">
        <v>43</v>
      </c>
      <c r="L40" s="920"/>
      <c r="M40" s="421" t="s">
        <v>242</v>
      </c>
    </row>
    <row r="41" spans="1:15" ht="18.75" customHeight="1">
      <c r="A41" s="126"/>
      <c r="B41" s="932" t="s">
        <v>309</v>
      </c>
      <c r="C41" s="933"/>
      <c r="D41" s="934"/>
      <c r="E41" s="910">
        <f>'別添2 自己資金集計表'!F35</f>
        <v>0</v>
      </c>
      <c r="F41" s="829"/>
      <c r="J41" s="941" t="s">
        <v>309</v>
      </c>
      <c r="K41" s="942"/>
      <c r="L41" s="943"/>
      <c r="M41" s="895" t="s">
        <v>239</v>
      </c>
    </row>
    <row r="42" spans="1:15" ht="18.75" customHeight="1">
      <c r="A42" s="126"/>
      <c r="B42" s="935"/>
      <c r="C42" s="936"/>
      <c r="D42" s="937"/>
      <c r="E42" s="911"/>
      <c r="F42" s="829"/>
      <c r="J42" s="944"/>
      <c r="K42" s="945"/>
      <c r="L42" s="946"/>
      <c r="M42" s="898"/>
    </row>
    <row r="43" spans="1:15" ht="18.75" customHeight="1">
      <c r="A43" s="126"/>
      <c r="B43" s="938"/>
      <c r="C43" s="939"/>
      <c r="D43" s="940"/>
      <c r="E43" s="912"/>
      <c r="F43" s="829"/>
      <c r="J43" s="947"/>
      <c r="K43" s="948"/>
      <c r="L43" s="949"/>
      <c r="M43" s="896"/>
    </row>
    <row r="44" spans="1:15" ht="25.5" customHeight="1">
      <c r="A44" s="126"/>
      <c r="B44" s="950" t="s">
        <v>29</v>
      </c>
      <c r="C44" s="951"/>
      <c r="D44" s="952"/>
      <c r="E44" s="908">
        <f>'別添2 自己資金集計表'!F38</f>
        <v>0</v>
      </c>
      <c r="F44" s="909" t="str">
        <f>IF(E41&gt;E40,"自己資金が成立下限額以下です。不足分を自己資金に追加してください。","")</f>
        <v/>
      </c>
      <c r="J44" s="902" t="s">
        <v>29</v>
      </c>
      <c r="K44" s="903"/>
      <c r="L44" s="904"/>
      <c r="M44" s="899" t="s">
        <v>239</v>
      </c>
      <c r="N44" s="897" t="s">
        <v>113</v>
      </c>
    </row>
    <row r="45" spans="1:15" ht="25.5" customHeight="1">
      <c r="A45" s="126"/>
      <c r="B45" s="953"/>
      <c r="C45" s="954"/>
      <c r="D45" s="955"/>
      <c r="E45" s="908"/>
      <c r="F45" s="909"/>
      <c r="J45" s="905"/>
      <c r="K45" s="906"/>
      <c r="L45" s="907"/>
      <c r="M45" s="899"/>
      <c r="N45" s="897"/>
    </row>
    <row r="46" spans="1:15" ht="15.95" customHeight="1"/>
    <row r="47" spans="1:15" ht="15.95" customHeight="1"/>
    <row r="48" spans="1:15" ht="15.95" customHeight="1">
      <c r="F48" s="581"/>
      <c r="G48" s="70"/>
      <c r="N48" s="70"/>
      <c r="O48" s="70"/>
    </row>
    <row r="49" spans="1:15" ht="15.95" customHeight="1"/>
    <row r="50" spans="1:15" ht="15.95" customHeight="1">
      <c r="C50" s="71"/>
      <c r="D50" s="71"/>
      <c r="E50" s="656"/>
      <c r="K50" s="71"/>
      <c r="L50" s="71"/>
      <c r="M50" s="71"/>
    </row>
    <row r="51" spans="1:15" ht="15.95" hidden="1" customHeight="1">
      <c r="A51" s="70"/>
      <c r="H51" s="70"/>
      <c r="I51" s="70"/>
    </row>
    <row r="52" spans="1:15" ht="15.95" hidden="1" customHeight="1">
      <c r="F52" s="582"/>
      <c r="G52" s="74"/>
      <c r="N52" s="74"/>
      <c r="O52" s="74"/>
    </row>
    <row r="53" spans="1:15" ht="15.95" hidden="1" customHeight="1">
      <c r="B53" s="74"/>
      <c r="C53" s="74"/>
      <c r="D53" s="74"/>
      <c r="E53" s="657"/>
      <c r="J53" s="74"/>
      <c r="K53" s="74"/>
      <c r="L53" s="74"/>
      <c r="M53" s="74"/>
    </row>
    <row r="54" spans="1:15" ht="15.95" customHeight="1"/>
    <row r="55" spans="1:15" ht="15.95" hidden="1" customHeight="1">
      <c r="A55" s="74"/>
      <c r="I55" s="74"/>
    </row>
    <row r="56" spans="1:15" ht="15.95" hidden="1" customHeight="1"/>
    <row r="57" spans="1:15" ht="15.95" hidden="1" customHeight="1"/>
    <row r="58" spans="1:15" ht="15.95" hidden="1" customHeight="1"/>
    <row r="59" spans="1:15" ht="15.95" customHeight="1"/>
    <row r="60" spans="1:15" ht="15.95" customHeight="1"/>
    <row r="61" spans="1:15" ht="15.95" customHeight="1"/>
    <row r="62" spans="1:15" ht="15.95" customHeight="1"/>
    <row r="63" spans="1:15" ht="15.95" customHeight="1"/>
    <row r="64" spans="1:15" ht="15.95" customHeight="1"/>
    <row r="65" ht="15.95" customHeight="1"/>
    <row r="66" ht="15.95" customHeight="1"/>
    <row r="67" ht="15.95" customHeight="1"/>
    <row r="68" ht="15.95" customHeight="1"/>
    <row r="69" ht="15.95" customHeight="1"/>
  </sheetData>
  <sheetProtection sheet="1" objects="1" scenarios="1"/>
  <dataConsolidate/>
  <mergeCells count="49">
    <mergeCell ref="B41:D43"/>
    <mergeCell ref="J41:L43"/>
    <mergeCell ref="B44:D45"/>
    <mergeCell ref="N4:N5"/>
    <mergeCell ref="A2:B2"/>
    <mergeCell ref="C36:D36"/>
    <mergeCell ref="K36:L36"/>
    <mergeCell ref="C37:D38"/>
    <mergeCell ref="K37:L38"/>
    <mergeCell ref="B4:B5"/>
    <mergeCell ref="C4:C5"/>
    <mergeCell ref="D4:D5"/>
    <mergeCell ref="F4:F5"/>
    <mergeCell ref="I2:J2"/>
    <mergeCell ref="B14:B15"/>
    <mergeCell ref="C14:C15"/>
    <mergeCell ref="J14:J15"/>
    <mergeCell ref="K14:K15"/>
    <mergeCell ref="B37:B40"/>
    <mergeCell ref="E37:E38"/>
    <mergeCell ref="A34:D34"/>
    <mergeCell ref="B35:D35"/>
    <mergeCell ref="D14:D15"/>
    <mergeCell ref="E14:E15"/>
    <mergeCell ref="C39:D39"/>
    <mergeCell ref="C40:D40"/>
    <mergeCell ref="J44:L45"/>
    <mergeCell ref="M4:M5"/>
    <mergeCell ref="E44:E45"/>
    <mergeCell ref="F44:F45"/>
    <mergeCell ref="E41:E43"/>
    <mergeCell ref="F14:F15"/>
    <mergeCell ref="E4:E5"/>
    <mergeCell ref="J4:J5"/>
    <mergeCell ref="K4:K5"/>
    <mergeCell ref="L4:L5"/>
    <mergeCell ref="L14:L15"/>
    <mergeCell ref="K39:L39"/>
    <mergeCell ref="K40:L40"/>
    <mergeCell ref="I34:L34"/>
    <mergeCell ref="J35:L35"/>
    <mergeCell ref="J37:J40"/>
    <mergeCell ref="M37:M38"/>
    <mergeCell ref="M14:M15"/>
    <mergeCell ref="M2:N2"/>
    <mergeCell ref="N44:N45"/>
    <mergeCell ref="M41:M43"/>
    <mergeCell ref="M44:M45"/>
    <mergeCell ref="N14:N15"/>
  </mergeCells>
  <phoneticPr fontId="5"/>
  <printOptions horizontalCentered="1"/>
  <pageMargins left="0.59055118110236227" right="0.59055118110236227" top="0.98425196850393704" bottom="0.78740157480314965" header="0" footer="0"/>
  <pageSetup paperSize="9" scale="91" firstPageNumber="70" fitToWidth="0"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D64C5-D669-47C4-8BD7-4C63706286DE}">
  <sheetPr>
    <tabColor theme="0"/>
  </sheetPr>
  <dimension ref="A1:W109"/>
  <sheetViews>
    <sheetView zoomScale="90" zoomScaleNormal="90" zoomScaleSheetLayoutView="90" workbookViewId="0">
      <selection activeCell="AA8" sqref="AA8"/>
    </sheetView>
  </sheetViews>
  <sheetFormatPr defaultColWidth="9" defaultRowHeight="15" customHeight="1"/>
  <cols>
    <col min="1" max="1" width="1.625" style="4" customWidth="1"/>
    <col min="2" max="2" width="16" style="4" customWidth="1"/>
    <col min="3" max="3" width="15.75" style="4" customWidth="1"/>
    <col min="4" max="4" width="4.75" style="4" customWidth="1"/>
    <col min="5" max="6" width="7.875" style="4" customWidth="1"/>
    <col min="7" max="7" width="14.625" style="4" customWidth="1"/>
    <col min="8" max="9" width="10" style="4" customWidth="1"/>
    <col min="10" max="10" width="14.625" style="4" customWidth="1"/>
    <col min="11" max="11" width="1.5" style="4" customWidth="1"/>
    <col min="12" max="12" width="1.875" style="4" customWidth="1"/>
    <col min="13" max="13" width="1.625" style="4" customWidth="1"/>
    <col min="14" max="14" width="16" style="4" customWidth="1"/>
    <col min="15" max="15" width="15.75" style="4" customWidth="1"/>
    <col min="16" max="16" width="4.75" style="4" customWidth="1"/>
    <col min="17" max="18" width="7.875" style="4" customWidth="1"/>
    <col min="19" max="19" width="14.625" style="4" customWidth="1"/>
    <col min="20" max="21" width="10" style="4" customWidth="1"/>
    <col min="22" max="22" width="14.625" style="4" customWidth="1"/>
    <col min="23" max="23" width="1.5" style="4" customWidth="1"/>
    <col min="24" max="24" width="2.5" style="4" customWidth="1"/>
    <col min="25" max="16384" width="9" style="4"/>
  </cols>
  <sheetData>
    <row r="1" spans="1:22" ht="15.95" customHeight="1">
      <c r="J1" s="131" t="str">
        <f>実績報告書①!$I$2&amp;実績報告書①!$J$2</f>
        <v>e-Rad課題ID：</v>
      </c>
      <c r="S1" s="467"/>
      <c r="T1" s="467"/>
      <c r="U1" s="467"/>
      <c r="V1" s="418" t="s">
        <v>238</v>
      </c>
    </row>
    <row r="2" spans="1:22" ht="15.95" customHeight="1">
      <c r="A2" s="879" t="s">
        <v>30</v>
      </c>
      <c r="B2" s="879"/>
      <c r="J2" s="131" t="str">
        <f>実績報告書①!$I$4&amp;実績報告書①!$J$4</f>
        <v>研究課題番号：</v>
      </c>
      <c r="M2" s="879" t="s">
        <v>30</v>
      </c>
      <c r="N2" s="879"/>
      <c r="S2" s="467"/>
      <c r="T2" s="467"/>
      <c r="U2" s="467"/>
      <c r="V2" s="418" t="s">
        <v>320</v>
      </c>
    </row>
    <row r="3" spans="1:22" ht="15.95" customHeight="1">
      <c r="A3" s="879" t="s">
        <v>27</v>
      </c>
      <c r="B3" s="879"/>
      <c r="J3" s="7" t="s">
        <v>235</v>
      </c>
      <c r="M3" s="879" t="s">
        <v>27</v>
      </c>
      <c r="N3" s="879"/>
      <c r="V3" s="7" t="s">
        <v>235</v>
      </c>
    </row>
    <row r="4" spans="1:22" ht="15.95" customHeight="1">
      <c r="B4" s="864" t="s">
        <v>190</v>
      </c>
      <c r="C4" s="864" t="s">
        <v>191</v>
      </c>
      <c r="D4" s="864" t="s">
        <v>192</v>
      </c>
      <c r="E4" s="979" t="s">
        <v>0</v>
      </c>
      <c r="F4" s="980"/>
      <c r="G4" s="975" t="s">
        <v>243</v>
      </c>
      <c r="H4" s="975" t="s">
        <v>244</v>
      </c>
      <c r="I4" s="975" t="s">
        <v>245</v>
      </c>
      <c r="J4" s="864" t="s">
        <v>2</v>
      </c>
      <c r="N4" s="864" t="s">
        <v>190</v>
      </c>
      <c r="O4" s="864" t="s">
        <v>191</v>
      </c>
      <c r="P4" s="864" t="s">
        <v>192</v>
      </c>
      <c r="Q4" s="979" t="s">
        <v>0</v>
      </c>
      <c r="R4" s="980"/>
      <c r="S4" s="975" t="s">
        <v>243</v>
      </c>
      <c r="T4" s="975" t="s">
        <v>244</v>
      </c>
      <c r="U4" s="975" t="s">
        <v>245</v>
      </c>
      <c r="V4" s="864" t="s">
        <v>2</v>
      </c>
    </row>
    <row r="5" spans="1:22" ht="25.5" customHeight="1">
      <c r="B5" s="866"/>
      <c r="C5" s="866"/>
      <c r="D5" s="866"/>
      <c r="E5" s="394" t="s">
        <v>92</v>
      </c>
      <c r="F5" s="98" t="s">
        <v>93</v>
      </c>
      <c r="G5" s="866"/>
      <c r="H5" s="981"/>
      <c r="I5" s="981"/>
      <c r="J5" s="866"/>
      <c r="N5" s="866"/>
      <c r="O5" s="866"/>
      <c r="P5" s="866"/>
      <c r="Q5" s="394" t="s">
        <v>92</v>
      </c>
      <c r="R5" s="98" t="s">
        <v>93</v>
      </c>
      <c r="S5" s="866"/>
      <c r="T5" s="981"/>
      <c r="U5" s="981"/>
      <c r="V5" s="866"/>
    </row>
    <row r="6" spans="1:22" ht="15.95" customHeight="1">
      <c r="B6" s="444"/>
      <c r="C6" s="473"/>
      <c r="D6" s="555"/>
      <c r="E6" s="556"/>
      <c r="F6" s="556"/>
      <c r="G6" s="473"/>
      <c r="H6" s="465"/>
      <c r="I6" s="465"/>
      <c r="J6" s="52"/>
      <c r="N6" s="11"/>
      <c r="O6" s="12"/>
      <c r="P6" s="9"/>
      <c r="Q6" s="99"/>
      <c r="R6" s="99"/>
      <c r="S6" s="12"/>
      <c r="T6" s="424"/>
      <c r="U6" s="425"/>
      <c r="V6" s="13"/>
    </row>
    <row r="7" spans="1:22" ht="15.95" customHeight="1">
      <c r="B7" s="444"/>
      <c r="C7" s="473"/>
      <c r="D7" s="555"/>
      <c r="E7" s="557"/>
      <c r="F7" s="557"/>
      <c r="G7" s="473"/>
      <c r="H7" s="465"/>
      <c r="I7" s="465"/>
      <c r="J7" s="52"/>
      <c r="N7" s="427" t="s">
        <v>197</v>
      </c>
      <c r="O7" s="431" t="s">
        <v>198</v>
      </c>
      <c r="P7" s="438" t="s">
        <v>202</v>
      </c>
      <c r="Q7" s="439">
        <v>2000000</v>
      </c>
      <c r="R7" s="439">
        <v>2000000</v>
      </c>
      <c r="S7" s="431" t="s">
        <v>204</v>
      </c>
      <c r="T7" s="440" t="s">
        <v>246</v>
      </c>
      <c r="U7" s="441" t="s">
        <v>247</v>
      </c>
      <c r="V7" s="440" t="s">
        <v>248</v>
      </c>
    </row>
    <row r="8" spans="1:22" ht="15.95" customHeight="1">
      <c r="B8" s="444"/>
      <c r="C8" s="473"/>
      <c r="D8" s="555"/>
      <c r="E8" s="557"/>
      <c r="F8" s="557"/>
      <c r="G8" s="473"/>
      <c r="H8" s="465"/>
      <c r="I8" s="465"/>
      <c r="J8" s="52"/>
      <c r="N8" s="11"/>
      <c r="O8" s="431" t="s">
        <v>199</v>
      </c>
      <c r="P8" s="9"/>
      <c r="Q8" s="153"/>
      <c r="R8" s="153"/>
      <c r="S8" s="977" t="s">
        <v>325</v>
      </c>
      <c r="T8" s="977" t="s">
        <v>328</v>
      </c>
      <c r="U8" s="425"/>
      <c r="V8" s="13"/>
    </row>
    <row r="9" spans="1:22" ht="15.95" customHeight="1">
      <c r="B9" s="444"/>
      <c r="C9" s="473"/>
      <c r="D9" s="555"/>
      <c r="E9" s="557"/>
      <c r="F9" s="557"/>
      <c r="G9" s="473"/>
      <c r="H9" s="465"/>
      <c r="I9" s="465"/>
      <c r="J9" s="52"/>
      <c r="N9" s="11"/>
      <c r="O9" s="12"/>
      <c r="P9" s="9"/>
      <c r="Q9" s="153"/>
      <c r="R9" s="153"/>
      <c r="S9" s="977"/>
      <c r="T9" s="977"/>
      <c r="U9" s="425"/>
      <c r="V9" s="13"/>
    </row>
    <row r="10" spans="1:22" ht="15.95" customHeight="1">
      <c r="B10" s="444"/>
      <c r="C10" s="473"/>
      <c r="D10" s="555"/>
      <c r="E10" s="557"/>
      <c r="F10" s="557"/>
      <c r="G10" s="473"/>
      <c r="H10" s="465"/>
      <c r="I10" s="465"/>
      <c r="J10" s="52"/>
      <c r="N10" s="11"/>
      <c r="O10" s="12"/>
      <c r="P10" s="9"/>
      <c r="Q10" s="153"/>
      <c r="R10" s="153"/>
      <c r="S10" s="977"/>
      <c r="T10" s="424"/>
      <c r="U10" s="425"/>
      <c r="V10" s="13"/>
    </row>
    <row r="11" spans="1:22" ht="15.95" customHeight="1">
      <c r="B11" s="444"/>
      <c r="C11" s="473"/>
      <c r="D11" s="555"/>
      <c r="E11" s="557"/>
      <c r="F11" s="557"/>
      <c r="G11" s="473"/>
      <c r="H11" s="465"/>
      <c r="I11" s="465"/>
      <c r="J11" s="52"/>
      <c r="N11" s="11"/>
      <c r="O11" s="12"/>
      <c r="P11" s="9"/>
      <c r="Q11" s="153"/>
      <c r="R11" s="153"/>
      <c r="S11" s="554"/>
      <c r="T11" s="424"/>
      <c r="U11" s="425"/>
      <c r="V11" s="13"/>
    </row>
    <row r="12" spans="1:22" ht="15.95" customHeight="1">
      <c r="B12" s="444"/>
      <c r="C12" s="473"/>
      <c r="D12" s="555"/>
      <c r="E12" s="557"/>
      <c r="F12" s="557"/>
      <c r="G12" s="473"/>
      <c r="H12" s="465"/>
      <c r="I12" s="465"/>
      <c r="J12" s="52"/>
      <c r="N12" s="427" t="s">
        <v>201</v>
      </c>
      <c r="O12" s="431" t="s">
        <v>200</v>
      </c>
      <c r="P12" s="438" t="s">
        <v>203</v>
      </c>
      <c r="Q12" s="439">
        <v>100000</v>
      </c>
      <c r="R12" s="439">
        <v>2400000</v>
      </c>
      <c r="S12" s="431" t="s">
        <v>250</v>
      </c>
      <c r="T12" s="440" t="s">
        <v>251</v>
      </c>
      <c r="U12" s="441" t="s">
        <v>253</v>
      </c>
      <c r="V12" s="431" t="s">
        <v>254</v>
      </c>
    </row>
    <row r="13" spans="1:22" ht="15.95" customHeight="1">
      <c r="B13" s="444"/>
      <c r="C13" s="473"/>
      <c r="D13" s="555"/>
      <c r="E13" s="557"/>
      <c r="F13" s="557"/>
      <c r="G13" s="473"/>
      <c r="H13" s="465"/>
      <c r="I13" s="465"/>
      <c r="J13" s="52"/>
      <c r="N13" s="11"/>
      <c r="O13" s="431" t="s">
        <v>86</v>
      </c>
      <c r="P13" s="9"/>
      <c r="Q13" s="153"/>
      <c r="R13" s="439" t="s">
        <v>249</v>
      </c>
      <c r="S13" s="977" t="s">
        <v>326</v>
      </c>
      <c r="T13" s="440" t="s">
        <v>252</v>
      </c>
      <c r="U13" s="425"/>
      <c r="V13" s="432" t="s">
        <v>255</v>
      </c>
    </row>
    <row r="14" spans="1:22" ht="15.95" customHeight="1">
      <c r="B14" s="444"/>
      <c r="C14" s="473"/>
      <c r="D14" s="555"/>
      <c r="E14" s="557"/>
      <c r="F14" s="557"/>
      <c r="G14" s="473"/>
      <c r="H14" s="465"/>
      <c r="I14" s="465"/>
      <c r="J14" s="52"/>
      <c r="N14" s="11"/>
      <c r="O14" s="12"/>
      <c r="P14" s="9"/>
      <c r="Q14" s="153"/>
      <c r="R14" s="153"/>
      <c r="S14" s="977"/>
      <c r="T14" s="424"/>
      <c r="U14" s="425"/>
      <c r="V14" s="433" t="s">
        <v>256</v>
      </c>
    </row>
    <row r="15" spans="1:22" ht="15.95" customHeight="1">
      <c r="B15" s="444"/>
      <c r="C15" s="473"/>
      <c r="D15" s="555"/>
      <c r="E15" s="557"/>
      <c r="F15" s="557"/>
      <c r="G15" s="473"/>
      <c r="H15" s="465"/>
      <c r="I15" s="465"/>
      <c r="J15" s="52"/>
      <c r="N15" s="11"/>
      <c r="O15" s="12"/>
      <c r="P15" s="9"/>
      <c r="Q15" s="153"/>
      <c r="R15" s="153"/>
      <c r="S15" s="977"/>
      <c r="T15" s="424"/>
      <c r="U15" s="425"/>
      <c r="V15" s="433" t="s">
        <v>257</v>
      </c>
    </row>
    <row r="16" spans="1:22" ht="15.95" customHeight="1">
      <c r="B16" s="444"/>
      <c r="C16" s="473"/>
      <c r="D16" s="555"/>
      <c r="E16" s="557"/>
      <c r="F16" s="557"/>
      <c r="G16" s="473"/>
      <c r="H16" s="465"/>
      <c r="I16" s="465"/>
      <c r="J16" s="52"/>
      <c r="N16" s="11"/>
      <c r="O16" s="12"/>
      <c r="P16" s="9"/>
      <c r="Q16" s="153"/>
      <c r="R16" s="153"/>
      <c r="S16" s="12"/>
      <c r="T16" s="424"/>
      <c r="U16" s="425"/>
      <c r="V16" s="434" t="s">
        <v>206</v>
      </c>
    </row>
    <row r="17" spans="1:22" ht="15.95" customHeight="1">
      <c r="B17" s="444"/>
      <c r="C17" s="473"/>
      <c r="D17" s="555"/>
      <c r="E17" s="557"/>
      <c r="F17" s="557"/>
      <c r="G17" s="473"/>
      <c r="H17" s="465"/>
      <c r="I17" s="465"/>
      <c r="J17" s="52"/>
      <c r="N17" s="11"/>
      <c r="O17" s="12"/>
      <c r="P17" s="9"/>
      <c r="Q17" s="153"/>
      <c r="R17" s="153"/>
      <c r="S17" s="12"/>
      <c r="T17" s="424"/>
      <c r="U17" s="425"/>
      <c r="V17" s="435" t="s">
        <v>258</v>
      </c>
    </row>
    <row r="18" spans="1:22" ht="15.95" customHeight="1">
      <c r="B18" s="444"/>
      <c r="C18" s="473"/>
      <c r="D18" s="555"/>
      <c r="E18" s="557"/>
      <c r="F18" s="557"/>
      <c r="G18" s="473"/>
      <c r="H18" s="465"/>
      <c r="I18" s="465"/>
      <c r="J18" s="52"/>
      <c r="N18" s="11"/>
      <c r="O18" s="12"/>
      <c r="P18" s="9"/>
      <c r="Q18" s="153"/>
      <c r="R18" s="153"/>
      <c r="S18" s="12"/>
      <c r="T18" s="424"/>
      <c r="U18" s="425"/>
      <c r="V18" s="432" t="s">
        <v>207</v>
      </c>
    </row>
    <row r="19" spans="1:22" ht="15.95" customHeight="1">
      <c r="B19" s="444"/>
      <c r="C19" s="473"/>
      <c r="D19" s="555"/>
      <c r="E19" s="557"/>
      <c r="F19" s="557"/>
      <c r="G19" s="473"/>
      <c r="H19" s="473"/>
      <c r="I19" s="473"/>
      <c r="J19" s="473"/>
      <c r="N19" s="11"/>
      <c r="O19" s="12"/>
      <c r="P19" s="9"/>
      <c r="Q19" s="153"/>
      <c r="R19" s="153"/>
      <c r="S19" s="12"/>
      <c r="T19" s="12"/>
      <c r="U19" s="392"/>
      <c r="V19" s="436" t="s">
        <v>259</v>
      </c>
    </row>
    <row r="20" spans="1:22" ht="15.95" customHeight="1">
      <c r="B20" s="558"/>
      <c r="C20" s="559"/>
      <c r="D20" s="559"/>
      <c r="E20" s="560"/>
      <c r="F20" s="561"/>
      <c r="G20" s="559"/>
      <c r="H20" s="559"/>
      <c r="I20" s="559"/>
      <c r="J20" s="559"/>
      <c r="N20" s="14"/>
      <c r="O20" s="18"/>
      <c r="P20" s="18"/>
      <c r="Q20" s="122"/>
      <c r="R20" s="288"/>
      <c r="S20" s="18"/>
      <c r="T20" s="18"/>
      <c r="U20" s="429"/>
      <c r="V20" s="18"/>
    </row>
    <row r="21" spans="1:22" ht="15.95" customHeight="1">
      <c r="B21" s="562" t="s">
        <v>193</v>
      </c>
      <c r="C21" s="563"/>
      <c r="D21" s="563"/>
      <c r="E21" s="564"/>
      <c r="F21" s="565">
        <f>SUM(F6:F19)</f>
        <v>0</v>
      </c>
      <c r="G21" s="563"/>
      <c r="H21" s="563"/>
      <c r="I21" s="563"/>
      <c r="J21" s="563"/>
      <c r="N21" s="391" t="s">
        <v>193</v>
      </c>
      <c r="O21" s="42"/>
      <c r="P21" s="42"/>
      <c r="Q21" s="43"/>
      <c r="R21" s="289">
        <f>SUM(R7:R19)</f>
        <v>4400000</v>
      </c>
      <c r="S21" s="42"/>
      <c r="T21" s="42"/>
      <c r="U21" s="430"/>
      <c r="V21" s="42"/>
    </row>
    <row r="22" spans="1:22" ht="15.95" customHeight="1">
      <c r="B22" s="45"/>
      <c r="C22" s="45"/>
      <c r="D22" s="8"/>
      <c r="E22" s="8"/>
      <c r="F22" s="8"/>
      <c r="G22" s="8"/>
      <c r="H22" s="8"/>
      <c r="I22" s="8"/>
      <c r="J22" s="45"/>
      <c r="N22" s="45"/>
      <c r="O22" s="45"/>
      <c r="P22" s="8"/>
      <c r="Q22" s="8"/>
      <c r="R22" s="8"/>
      <c r="S22" s="8"/>
      <c r="T22" s="8"/>
      <c r="U22" s="8"/>
      <c r="V22" s="45"/>
    </row>
    <row r="23" spans="1:22" ht="15.95" customHeight="1">
      <c r="A23" s="57" t="s">
        <v>28</v>
      </c>
      <c r="B23" s="389"/>
      <c r="C23" s="46"/>
      <c r="D23" s="9"/>
      <c r="E23" s="9"/>
      <c r="F23" s="9"/>
      <c r="G23" s="9"/>
      <c r="H23" s="9"/>
      <c r="I23" s="9"/>
      <c r="J23" s="423" t="s">
        <v>234</v>
      </c>
      <c r="M23" s="57" t="s">
        <v>28</v>
      </c>
      <c r="N23" s="389"/>
      <c r="O23" s="46"/>
      <c r="P23" s="9"/>
      <c r="Q23" s="9"/>
      <c r="R23" s="9"/>
      <c r="S23" s="9"/>
      <c r="T23" s="9"/>
      <c r="U23" s="9"/>
      <c r="V23" s="423" t="s">
        <v>234</v>
      </c>
    </row>
    <row r="24" spans="1:22" ht="15.95" customHeight="1">
      <c r="B24" s="864" t="s">
        <v>190</v>
      </c>
      <c r="C24" s="864" t="s">
        <v>91</v>
      </c>
      <c r="D24" s="864" t="s">
        <v>192</v>
      </c>
      <c r="E24" s="979" t="s">
        <v>0</v>
      </c>
      <c r="F24" s="980"/>
      <c r="G24" s="975" t="s">
        <v>264</v>
      </c>
      <c r="H24" s="969" t="s">
        <v>2</v>
      </c>
      <c r="I24" s="970"/>
      <c r="J24" s="971"/>
      <c r="N24" s="864" t="s">
        <v>190</v>
      </c>
      <c r="O24" s="864" t="s">
        <v>91</v>
      </c>
      <c r="P24" s="864" t="s">
        <v>192</v>
      </c>
      <c r="Q24" s="979" t="s">
        <v>0</v>
      </c>
      <c r="R24" s="980"/>
      <c r="S24" s="975" t="s">
        <v>264</v>
      </c>
      <c r="T24" s="969" t="s">
        <v>2</v>
      </c>
      <c r="U24" s="970"/>
      <c r="V24" s="971"/>
    </row>
    <row r="25" spans="1:22" ht="15.95" customHeight="1">
      <c r="B25" s="866"/>
      <c r="C25" s="866"/>
      <c r="D25" s="866"/>
      <c r="E25" s="394" t="s">
        <v>92</v>
      </c>
      <c r="F25" s="98" t="s">
        <v>93</v>
      </c>
      <c r="G25" s="866"/>
      <c r="H25" s="972"/>
      <c r="I25" s="973"/>
      <c r="J25" s="974"/>
      <c r="N25" s="866"/>
      <c r="O25" s="866"/>
      <c r="P25" s="866"/>
      <c r="Q25" s="394" t="s">
        <v>92</v>
      </c>
      <c r="R25" s="98" t="s">
        <v>93</v>
      </c>
      <c r="S25" s="866"/>
      <c r="T25" s="972"/>
      <c r="U25" s="973"/>
      <c r="V25" s="974"/>
    </row>
    <row r="26" spans="1:22" ht="15.95" customHeight="1">
      <c r="B26" s="444"/>
      <c r="C26" s="473"/>
      <c r="D26" s="555"/>
      <c r="E26" s="566"/>
      <c r="F26" s="566"/>
      <c r="G26" s="473"/>
      <c r="H26" s="449"/>
      <c r="I26" s="448"/>
      <c r="J26" s="52"/>
      <c r="N26" s="11"/>
      <c r="O26" s="12"/>
      <c r="P26" s="9"/>
      <c r="Q26" s="426"/>
      <c r="R26" s="426"/>
      <c r="S26" s="12"/>
      <c r="T26" s="442"/>
      <c r="U26" s="448"/>
      <c r="V26" s="443"/>
    </row>
    <row r="27" spans="1:22" ht="15.95" customHeight="1">
      <c r="B27" s="444"/>
      <c r="C27" s="473"/>
      <c r="D27" s="555"/>
      <c r="E27" s="567"/>
      <c r="F27" s="567"/>
      <c r="G27" s="473"/>
      <c r="H27" s="449"/>
      <c r="I27" s="449"/>
      <c r="J27" s="52"/>
      <c r="N27" s="427" t="s">
        <v>201</v>
      </c>
      <c r="O27" s="431" t="s">
        <v>200</v>
      </c>
      <c r="P27" s="438" t="s">
        <v>203</v>
      </c>
      <c r="Q27" s="454">
        <v>200000</v>
      </c>
      <c r="R27" s="454">
        <v>400000</v>
      </c>
      <c r="S27" s="431" t="s">
        <v>205</v>
      </c>
      <c r="T27" s="455" t="s">
        <v>248</v>
      </c>
      <c r="U27" s="456"/>
      <c r="V27" s="457"/>
    </row>
    <row r="28" spans="1:22" ht="15.95" customHeight="1">
      <c r="B28" s="444"/>
      <c r="C28" s="473"/>
      <c r="D28" s="555"/>
      <c r="E28" s="567"/>
      <c r="F28" s="567"/>
      <c r="G28" s="473"/>
      <c r="H28" s="449"/>
      <c r="I28" s="449"/>
      <c r="J28" s="52"/>
      <c r="N28" s="374"/>
      <c r="O28" s="431" t="s">
        <v>86</v>
      </c>
      <c r="P28" s="376"/>
      <c r="Q28" s="377"/>
      <c r="R28" s="377"/>
      <c r="S28" s="977" t="s">
        <v>326</v>
      </c>
      <c r="T28" s="444"/>
      <c r="U28" s="449"/>
      <c r="V28" s="445"/>
    </row>
    <row r="29" spans="1:22" ht="15.95" customHeight="1">
      <c r="B29" s="444"/>
      <c r="C29" s="473"/>
      <c r="D29" s="555"/>
      <c r="E29" s="567"/>
      <c r="F29" s="567"/>
      <c r="G29" s="473"/>
      <c r="H29" s="449"/>
      <c r="I29" s="449"/>
      <c r="J29" s="52"/>
      <c r="N29" s="374"/>
      <c r="O29" s="375"/>
      <c r="P29" s="376"/>
      <c r="Q29" s="377"/>
      <c r="R29" s="377"/>
      <c r="S29" s="977"/>
      <c r="T29" s="444"/>
      <c r="U29" s="449"/>
      <c r="V29" s="445"/>
    </row>
    <row r="30" spans="1:22" ht="15.95" customHeight="1">
      <c r="B30" s="444"/>
      <c r="C30" s="473"/>
      <c r="D30" s="555"/>
      <c r="E30" s="567"/>
      <c r="F30" s="567"/>
      <c r="G30" s="473"/>
      <c r="H30" s="449"/>
      <c r="I30" s="449"/>
      <c r="J30" s="52"/>
      <c r="N30" s="374"/>
      <c r="O30" s="375"/>
      <c r="P30" s="376"/>
      <c r="Q30" s="377"/>
      <c r="R30" s="377"/>
      <c r="S30" s="977"/>
      <c r="T30" s="444"/>
      <c r="U30" s="449"/>
      <c r="V30" s="445"/>
    </row>
    <row r="31" spans="1:22" ht="15.95" customHeight="1">
      <c r="B31" s="444"/>
      <c r="C31" s="473"/>
      <c r="D31" s="555"/>
      <c r="E31" s="567"/>
      <c r="F31" s="567"/>
      <c r="G31" s="473"/>
      <c r="H31" s="449"/>
      <c r="I31" s="449"/>
      <c r="J31" s="52"/>
      <c r="N31" s="374"/>
      <c r="O31" s="375"/>
      <c r="P31" s="376"/>
      <c r="Q31" s="377"/>
      <c r="R31" s="377"/>
      <c r="S31" s="554"/>
      <c r="T31" s="444"/>
      <c r="U31" s="449"/>
      <c r="V31" s="445"/>
    </row>
    <row r="32" spans="1:22" ht="15.95" customHeight="1">
      <c r="B32" s="444"/>
      <c r="C32" s="473"/>
      <c r="D32" s="555"/>
      <c r="E32" s="567"/>
      <c r="F32" s="567"/>
      <c r="G32" s="473"/>
      <c r="H32" s="449"/>
      <c r="I32" s="449"/>
      <c r="J32" s="52"/>
      <c r="N32" s="427" t="s">
        <v>87</v>
      </c>
      <c r="O32" s="431" t="s">
        <v>208</v>
      </c>
      <c r="P32" s="438" t="s">
        <v>209</v>
      </c>
      <c r="Q32" s="439">
        <v>100000</v>
      </c>
      <c r="R32" s="439">
        <v>1200000</v>
      </c>
      <c r="S32" s="431" t="s">
        <v>210</v>
      </c>
      <c r="T32" s="455" t="s">
        <v>254</v>
      </c>
      <c r="U32" s="456"/>
      <c r="V32" s="457"/>
    </row>
    <row r="33" spans="1:22" ht="15.95" customHeight="1">
      <c r="B33" s="444"/>
      <c r="C33" s="473"/>
      <c r="D33" s="555"/>
      <c r="E33" s="567"/>
      <c r="F33" s="567"/>
      <c r="G33" s="473"/>
      <c r="H33" s="449"/>
      <c r="I33" s="449"/>
      <c r="J33" s="52"/>
      <c r="N33" s="374"/>
      <c r="O33" s="431" t="s">
        <v>112</v>
      </c>
      <c r="P33" s="376"/>
      <c r="Q33" s="377"/>
      <c r="R33" s="377"/>
      <c r="S33" s="978" t="s">
        <v>326</v>
      </c>
      <c r="T33" s="455" t="s">
        <v>260</v>
      </c>
      <c r="U33" s="456"/>
      <c r="V33" s="457"/>
    </row>
    <row r="34" spans="1:22" ht="15.95" customHeight="1">
      <c r="B34" s="444"/>
      <c r="C34" s="473"/>
      <c r="D34" s="555"/>
      <c r="E34" s="567"/>
      <c r="F34" s="567"/>
      <c r="G34" s="473"/>
      <c r="H34" s="449"/>
      <c r="I34" s="449"/>
      <c r="J34" s="52"/>
      <c r="N34" s="374"/>
      <c r="O34" s="375"/>
      <c r="P34" s="376"/>
      <c r="Q34" s="378"/>
      <c r="R34" s="378"/>
      <c r="S34" s="978"/>
      <c r="T34" s="457" t="s">
        <v>261</v>
      </c>
      <c r="U34" s="456"/>
      <c r="V34" s="437"/>
    </row>
    <row r="35" spans="1:22" ht="15.95" customHeight="1">
      <c r="B35" s="444"/>
      <c r="C35" s="473"/>
      <c r="D35" s="555"/>
      <c r="E35" s="567"/>
      <c r="F35" s="567"/>
      <c r="G35" s="473"/>
      <c r="H35" s="449"/>
      <c r="I35" s="449"/>
      <c r="J35" s="52"/>
      <c r="N35" s="374"/>
      <c r="O35" s="375"/>
      <c r="P35" s="376"/>
      <c r="Q35" s="377"/>
      <c r="R35" s="377"/>
      <c r="S35" s="978"/>
      <c r="T35" s="457" t="s">
        <v>262</v>
      </c>
      <c r="U35" s="456"/>
      <c r="V35" s="437"/>
    </row>
    <row r="36" spans="1:22" ht="15.95" customHeight="1">
      <c r="B36" s="444"/>
      <c r="C36" s="473"/>
      <c r="D36" s="555"/>
      <c r="E36" s="567"/>
      <c r="F36" s="567"/>
      <c r="G36" s="473"/>
      <c r="H36" s="449"/>
      <c r="I36" s="449"/>
      <c r="J36" s="52"/>
      <c r="N36" s="374"/>
      <c r="O36" s="375"/>
      <c r="P36" s="376"/>
      <c r="Q36" s="377"/>
      <c r="R36" s="377"/>
      <c r="S36" s="375"/>
      <c r="T36" s="455" t="s">
        <v>263</v>
      </c>
      <c r="U36" s="456"/>
      <c r="V36" s="457"/>
    </row>
    <row r="37" spans="1:22" ht="15.95" customHeight="1">
      <c r="B37" s="444"/>
      <c r="C37" s="473"/>
      <c r="D37" s="555"/>
      <c r="E37" s="567"/>
      <c r="F37" s="567"/>
      <c r="G37" s="473"/>
      <c r="H37" s="449"/>
      <c r="I37" s="449"/>
      <c r="J37" s="52"/>
      <c r="N37" s="11"/>
      <c r="O37" s="12"/>
      <c r="P37" s="9"/>
      <c r="Q37" s="153"/>
      <c r="R37" s="153"/>
      <c r="S37" s="12"/>
      <c r="T37" s="446"/>
      <c r="U37" s="450"/>
      <c r="V37" s="447"/>
    </row>
    <row r="38" spans="1:22" ht="15.95" customHeight="1">
      <c r="B38" s="444"/>
      <c r="C38" s="473"/>
      <c r="D38" s="555"/>
      <c r="E38" s="567"/>
      <c r="F38" s="567"/>
      <c r="G38" s="473"/>
      <c r="H38" s="449"/>
      <c r="I38" s="449"/>
      <c r="J38" s="52"/>
      <c r="N38" s="14"/>
      <c r="O38" s="18"/>
      <c r="P38" s="18"/>
      <c r="Q38" s="122"/>
      <c r="R38" s="288"/>
      <c r="S38" s="18"/>
      <c r="T38" s="451"/>
      <c r="U38" s="452"/>
      <c r="V38" s="17"/>
    </row>
    <row r="39" spans="1:22" ht="15.95" customHeight="1">
      <c r="B39" s="444"/>
      <c r="C39" s="473"/>
      <c r="D39" s="555"/>
      <c r="E39" s="567"/>
      <c r="F39" s="567"/>
      <c r="G39" s="473"/>
      <c r="H39" s="449"/>
      <c r="I39" s="449"/>
      <c r="J39" s="52"/>
      <c r="N39" s="391" t="s">
        <v>193</v>
      </c>
      <c r="O39" s="42"/>
      <c r="P39" s="42"/>
      <c r="Q39" s="43"/>
      <c r="R39" s="289">
        <f>SUM(R27:R37)</f>
        <v>1600000</v>
      </c>
      <c r="S39" s="42"/>
      <c r="T39" s="283"/>
      <c r="U39" s="453"/>
      <c r="V39" s="29"/>
    </row>
    <row r="40" spans="1:22" ht="15.95" customHeight="1">
      <c r="B40" s="568"/>
      <c r="C40" s="559"/>
      <c r="D40" s="559"/>
      <c r="E40" s="560"/>
      <c r="F40" s="561"/>
      <c r="G40" s="559"/>
      <c r="H40" s="460"/>
      <c r="I40" s="461"/>
      <c r="J40" s="443"/>
    </row>
    <row r="41" spans="1:22" ht="15.95" customHeight="1">
      <c r="B41" s="546" t="s">
        <v>193</v>
      </c>
      <c r="C41" s="563"/>
      <c r="D41" s="563"/>
      <c r="E41" s="564"/>
      <c r="F41" s="565">
        <f>SUM(F26:F39)</f>
        <v>0</v>
      </c>
      <c r="G41" s="563"/>
      <c r="H41" s="462"/>
      <c r="I41" s="463"/>
      <c r="J41" s="447"/>
      <c r="N41" s="97" t="s">
        <v>94</v>
      </c>
      <c r="O41" s="90"/>
      <c r="P41" s="90"/>
      <c r="Q41" s="90"/>
      <c r="R41" s="90"/>
      <c r="S41" s="90"/>
      <c r="T41" s="90"/>
      <c r="U41" s="90"/>
      <c r="V41" s="90"/>
    </row>
    <row r="42" spans="1:22" ht="15.95" customHeight="1">
      <c r="N42" s="976" t="s">
        <v>95</v>
      </c>
      <c r="O42" s="976"/>
      <c r="P42" s="976"/>
      <c r="Q42" s="976"/>
      <c r="R42" s="976"/>
      <c r="S42" s="976"/>
      <c r="T42" s="976"/>
      <c r="U42" s="976"/>
      <c r="V42" s="976"/>
    </row>
    <row r="43" spans="1:22" ht="15.95" customHeight="1">
      <c r="B43" s="97"/>
      <c r="C43" s="90"/>
      <c r="D43" s="90"/>
      <c r="E43" s="90"/>
      <c r="F43" s="90"/>
      <c r="G43" s="90"/>
      <c r="H43" s="90"/>
      <c r="I43" s="90"/>
      <c r="J43" s="90"/>
      <c r="N43" s="976" t="s">
        <v>211</v>
      </c>
      <c r="O43" s="976"/>
      <c r="P43" s="976"/>
      <c r="Q43" s="976"/>
      <c r="R43" s="976"/>
      <c r="S43" s="976"/>
      <c r="T43" s="976"/>
      <c r="U43" s="976"/>
      <c r="V43" s="976"/>
    </row>
    <row r="44" spans="1:22" ht="15.95" customHeight="1">
      <c r="A44" s="1"/>
      <c r="B44" s="97"/>
      <c r="C44" s="97"/>
      <c r="D44" s="97"/>
      <c r="E44" s="97"/>
      <c r="F44" s="97"/>
      <c r="G44" s="97"/>
      <c r="H44" s="97"/>
      <c r="I44" s="97"/>
      <c r="J44" s="97"/>
      <c r="M44" s="1"/>
      <c r="N44" s="1" t="s">
        <v>212</v>
      </c>
      <c r="O44" s="1"/>
      <c r="P44" s="1"/>
      <c r="Q44" s="1"/>
      <c r="R44" s="1"/>
      <c r="S44" s="1"/>
      <c r="T44" s="1"/>
      <c r="U44" s="1"/>
      <c r="V44" s="1"/>
    </row>
    <row r="45" spans="1:22" ht="15.95" customHeight="1">
      <c r="A45" s="1"/>
      <c r="B45" s="97"/>
      <c r="C45" s="97"/>
      <c r="D45" s="97"/>
      <c r="E45" s="97"/>
      <c r="F45" s="97"/>
      <c r="G45" s="97"/>
      <c r="H45" s="97"/>
      <c r="I45" s="97"/>
      <c r="J45" s="97"/>
      <c r="M45" s="1"/>
      <c r="N45" s="882" t="s">
        <v>213</v>
      </c>
      <c r="O45" s="882"/>
      <c r="P45" s="882"/>
      <c r="Q45" s="882"/>
      <c r="R45" s="882"/>
      <c r="S45" s="882"/>
      <c r="T45" s="882"/>
      <c r="U45" s="882"/>
      <c r="V45" s="882"/>
    </row>
    <row r="46" spans="1:22" ht="15.95" customHeight="1">
      <c r="A46" s="1"/>
      <c r="B46" s="1"/>
      <c r="C46" s="1"/>
      <c r="D46" s="1"/>
      <c r="E46" s="1"/>
      <c r="F46" s="1"/>
      <c r="G46" s="1"/>
      <c r="H46" s="1"/>
      <c r="I46" s="1"/>
      <c r="J46" s="1"/>
      <c r="M46" s="1"/>
      <c r="N46" s="882" t="s">
        <v>329</v>
      </c>
      <c r="O46" s="882"/>
      <c r="P46" s="882"/>
      <c r="Q46" s="882"/>
      <c r="R46" s="882"/>
      <c r="S46" s="882"/>
      <c r="T46" s="882"/>
      <c r="U46" s="882"/>
      <c r="V46" s="882"/>
    </row>
    <row r="47" spans="1:22" ht="15.95" customHeight="1">
      <c r="A47" s="1"/>
      <c r="B47" s="69"/>
      <c r="C47" s="69"/>
      <c r="D47" s="69"/>
      <c r="E47" s="69"/>
      <c r="F47" s="69"/>
      <c r="G47" s="69"/>
      <c r="H47" s="69"/>
      <c r="I47" s="69"/>
      <c r="J47" s="69"/>
      <c r="M47" s="1"/>
      <c r="N47" s="1"/>
      <c r="O47" s="1"/>
      <c r="P47" s="1"/>
      <c r="Q47" s="1"/>
      <c r="R47" s="1"/>
      <c r="S47" s="1"/>
      <c r="T47" s="1"/>
      <c r="U47" s="1"/>
      <c r="V47" s="1"/>
    </row>
    <row r="48" spans="1:22" ht="15.95" customHeight="1">
      <c r="A48" s="1"/>
      <c r="B48" s="69"/>
      <c r="C48" s="69"/>
      <c r="D48" s="69"/>
      <c r="E48" s="69"/>
      <c r="F48" s="69"/>
      <c r="G48" s="69"/>
      <c r="H48" s="69"/>
      <c r="I48" s="69"/>
      <c r="J48" s="69"/>
      <c r="M48" s="1"/>
      <c r="N48" s="1"/>
      <c r="O48" s="1"/>
      <c r="P48" s="1"/>
      <c r="Q48" s="1"/>
      <c r="R48" s="1"/>
      <c r="S48" s="1"/>
      <c r="T48" s="1"/>
      <c r="U48" s="1"/>
      <c r="V48" s="1"/>
    </row>
    <row r="49" spans="1:23" ht="15.95" customHeight="1">
      <c r="A49" s="1"/>
      <c r="B49" s="1"/>
      <c r="C49" s="1"/>
      <c r="D49" s="1"/>
      <c r="E49" s="1"/>
      <c r="F49" s="1"/>
      <c r="G49" s="1"/>
      <c r="H49" s="1"/>
      <c r="I49" s="1"/>
      <c r="J49" s="1"/>
      <c r="M49" s="1"/>
      <c r="N49" s="111"/>
      <c r="O49" s="111"/>
      <c r="P49" s="111"/>
      <c r="Q49" s="111"/>
      <c r="R49" s="111"/>
      <c r="S49" s="111"/>
      <c r="T49" s="111"/>
      <c r="U49" s="111"/>
      <c r="V49" s="111"/>
    </row>
    <row r="50" spans="1:23" ht="15.95" customHeight="1">
      <c r="A50" s="1"/>
      <c r="B50" s="1"/>
      <c r="C50" s="1"/>
      <c r="D50" s="1"/>
      <c r="E50" s="1"/>
      <c r="F50" s="1"/>
      <c r="G50" s="1"/>
      <c r="H50" s="1"/>
      <c r="I50" s="1"/>
      <c r="J50" s="1"/>
      <c r="M50" s="1"/>
      <c r="N50" s="390"/>
      <c r="O50" s="390"/>
      <c r="P50" s="390"/>
      <c r="Q50" s="390"/>
      <c r="R50" s="390"/>
      <c r="S50" s="390"/>
      <c r="T50" s="390"/>
      <c r="U50" s="390"/>
      <c r="V50" s="390"/>
    </row>
    <row r="51" spans="1:23" ht="15.95" customHeight="1">
      <c r="A51" s="390"/>
      <c r="B51" s="111"/>
      <c r="C51" s="111"/>
      <c r="D51" s="111"/>
      <c r="E51" s="111"/>
      <c r="F51" s="111"/>
      <c r="G51" s="111"/>
      <c r="H51" s="111"/>
      <c r="I51" s="111"/>
      <c r="J51" s="111"/>
      <c r="K51" s="70"/>
      <c r="M51" s="390"/>
      <c r="N51" s="1"/>
      <c r="O51" s="1"/>
      <c r="P51" s="1"/>
      <c r="Q51" s="1"/>
      <c r="R51" s="1"/>
      <c r="S51" s="1"/>
      <c r="T51" s="1"/>
      <c r="U51" s="1"/>
      <c r="V51" s="1"/>
      <c r="W51" s="70"/>
    </row>
    <row r="52" spans="1:23" ht="15.95" hidden="1" customHeight="1">
      <c r="A52" s="1"/>
      <c r="B52" s="390"/>
      <c r="C52" s="390"/>
      <c r="D52" s="390"/>
      <c r="E52" s="390"/>
      <c r="F52" s="390"/>
      <c r="G52" s="390"/>
      <c r="H52" s="390"/>
      <c r="I52" s="390"/>
      <c r="J52" s="390"/>
      <c r="M52" s="1"/>
      <c r="N52" s="1"/>
      <c r="O52" s="1"/>
      <c r="P52" s="1"/>
      <c r="Q52" s="1"/>
      <c r="R52" s="1"/>
      <c r="S52" s="1"/>
      <c r="T52" s="1"/>
      <c r="U52" s="1"/>
      <c r="V52" s="1"/>
    </row>
    <row r="53" spans="1:23" ht="15.95" hidden="1" customHeight="1">
      <c r="A53" s="1"/>
      <c r="B53" s="1"/>
      <c r="C53" s="1"/>
      <c r="D53" s="1"/>
      <c r="E53" s="1"/>
      <c r="F53" s="1"/>
      <c r="G53" s="1"/>
      <c r="H53" s="1"/>
      <c r="I53" s="1"/>
      <c r="J53" s="1"/>
      <c r="M53" s="1"/>
      <c r="N53" s="1"/>
      <c r="O53" s="1"/>
      <c r="P53" s="1"/>
      <c r="Q53" s="1"/>
      <c r="R53" s="1"/>
      <c r="S53" s="1"/>
      <c r="T53" s="1"/>
      <c r="U53" s="1"/>
      <c r="V53" s="1"/>
    </row>
    <row r="54" spans="1:23" ht="15.95" hidden="1" customHeight="1">
      <c r="A54" s="1"/>
      <c r="B54" s="1"/>
      <c r="C54" s="1"/>
      <c r="D54" s="1"/>
      <c r="E54" s="1"/>
      <c r="F54" s="1"/>
      <c r="G54" s="1"/>
      <c r="H54" s="1"/>
      <c r="I54" s="1"/>
      <c r="J54" s="1"/>
      <c r="M54" s="1"/>
      <c r="N54" s="1"/>
      <c r="O54" s="1"/>
      <c r="P54" s="1"/>
      <c r="Q54" s="1"/>
      <c r="R54" s="1"/>
      <c r="S54" s="1"/>
      <c r="T54" s="1"/>
      <c r="U54" s="1"/>
      <c r="V54" s="1"/>
    </row>
    <row r="55" spans="1:23" ht="15.95" customHeight="1">
      <c r="A55" s="1"/>
      <c r="B55" s="1"/>
      <c r="C55" s="1"/>
      <c r="D55" s="1"/>
      <c r="E55" s="1"/>
      <c r="F55" s="1"/>
      <c r="G55" s="1"/>
      <c r="H55" s="1"/>
      <c r="I55" s="1"/>
      <c r="J55" s="1"/>
      <c r="M55" s="1"/>
      <c r="N55" s="1"/>
      <c r="O55" s="1"/>
      <c r="P55" s="1"/>
      <c r="Q55" s="1"/>
      <c r="R55" s="1"/>
      <c r="S55" s="1"/>
      <c r="T55" s="1"/>
      <c r="U55" s="1"/>
      <c r="V55" s="1"/>
    </row>
    <row r="56" spans="1:23" ht="15.95" hidden="1" customHeight="1">
      <c r="A56" s="1"/>
      <c r="B56" s="1"/>
      <c r="C56" s="1"/>
      <c r="D56" s="1"/>
      <c r="E56" s="1"/>
      <c r="F56" s="1"/>
      <c r="G56" s="1"/>
      <c r="H56" s="1"/>
      <c r="I56" s="1"/>
      <c r="J56" s="1"/>
      <c r="M56" s="1"/>
      <c r="N56" s="1"/>
      <c r="O56" s="1"/>
      <c r="P56" s="1"/>
      <c r="Q56" s="1"/>
      <c r="R56" s="1"/>
      <c r="S56" s="1"/>
      <c r="T56" s="1"/>
      <c r="U56" s="1"/>
      <c r="V56" s="1"/>
    </row>
    <row r="57" spans="1:23" ht="15.95" hidden="1" customHeight="1">
      <c r="A57" s="1"/>
      <c r="B57" s="1"/>
      <c r="C57" s="1"/>
      <c r="D57" s="1"/>
      <c r="E57" s="1"/>
      <c r="F57" s="1"/>
      <c r="G57" s="1"/>
      <c r="H57" s="1"/>
      <c r="I57" s="1"/>
      <c r="J57" s="1"/>
      <c r="M57" s="1"/>
      <c r="N57" s="1"/>
      <c r="O57" s="1"/>
      <c r="P57" s="1"/>
      <c r="Q57" s="1"/>
      <c r="R57" s="1"/>
      <c r="S57" s="1"/>
      <c r="T57" s="1"/>
      <c r="U57" s="1"/>
      <c r="V57" s="1"/>
    </row>
    <row r="58" spans="1:23" ht="15.95" hidden="1" customHeight="1">
      <c r="A58" s="1"/>
      <c r="B58" s="1"/>
      <c r="C58" s="1"/>
      <c r="D58" s="1"/>
      <c r="E58" s="1"/>
      <c r="F58" s="1"/>
      <c r="G58" s="1"/>
      <c r="H58" s="1"/>
      <c r="I58" s="1"/>
      <c r="J58" s="1"/>
      <c r="M58" s="1"/>
      <c r="N58" s="1"/>
      <c r="O58" s="1"/>
      <c r="P58" s="1"/>
      <c r="Q58" s="1"/>
      <c r="R58" s="1"/>
      <c r="S58" s="1"/>
      <c r="T58" s="1"/>
      <c r="U58" s="1"/>
      <c r="V58" s="1"/>
    </row>
    <row r="59" spans="1:23" ht="15.95" hidden="1" customHeight="1">
      <c r="A59" s="1"/>
      <c r="B59" s="1"/>
      <c r="C59" s="1"/>
      <c r="D59" s="1"/>
      <c r="E59" s="1"/>
      <c r="F59" s="1"/>
      <c r="G59" s="1"/>
      <c r="H59" s="1"/>
      <c r="I59" s="1"/>
      <c r="J59" s="1"/>
      <c r="M59" s="1"/>
      <c r="N59" s="1"/>
      <c r="O59" s="1"/>
      <c r="P59" s="1"/>
      <c r="Q59" s="1"/>
      <c r="R59" s="1"/>
      <c r="S59" s="1"/>
      <c r="T59" s="1"/>
      <c r="U59" s="1"/>
      <c r="V59" s="1"/>
    </row>
    <row r="60" spans="1:23" ht="15.95" customHeight="1">
      <c r="A60" s="1"/>
      <c r="B60" s="1"/>
      <c r="C60" s="1"/>
      <c r="D60" s="1"/>
      <c r="E60" s="1"/>
      <c r="F60" s="1"/>
      <c r="G60" s="1"/>
      <c r="H60" s="1"/>
      <c r="I60" s="1"/>
      <c r="J60" s="1"/>
      <c r="M60" s="1"/>
      <c r="N60" s="1"/>
      <c r="O60" s="1"/>
      <c r="P60" s="1"/>
      <c r="Q60" s="1"/>
      <c r="R60" s="1"/>
      <c r="S60" s="1"/>
      <c r="T60" s="1"/>
      <c r="U60" s="1"/>
      <c r="V60" s="1"/>
    </row>
    <row r="61" spans="1:23" ht="15.95" customHeight="1">
      <c r="A61" s="1"/>
      <c r="B61" s="1"/>
      <c r="C61" s="1"/>
      <c r="D61" s="1"/>
      <c r="E61" s="1"/>
      <c r="F61" s="1"/>
      <c r="G61" s="1"/>
      <c r="H61" s="1"/>
      <c r="I61" s="1"/>
      <c r="J61" s="1"/>
      <c r="M61" s="1"/>
      <c r="N61" s="1"/>
      <c r="O61" s="1"/>
      <c r="P61" s="1"/>
      <c r="Q61" s="1"/>
      <c r="R61" s="1"/>
      <c r="S61" s="1"/>
      <c r="T61" s="1"/>
      <c r="U61" s="1"/>
      <c r="V61" s="1"/>
    </row>
    <row r="62" spans="1:23" ht="15.95" customHeight="1">
      <c r="A62" s="1"/>
      <c r="B62" s="1"/>
      <c r="C62" s="1"/>
      <c r="D62" s="1"/>
      <c r="E62" s="1"/>
      <c r="F62" s="1"/>
      <c r="G62" s="1"/>
      <c r="H62" s="1"/>
      <c r="I62" s="1"/>
      <c r="J62" s="1"/>
      <c r="M62" s="1"/>
      <c r="N62" s="1"/>
      <c r="O62" s="1"/>
      <c r="P62" s="1"/>
      <c r="Q62" s="1"/>
      <c r="R62" s="1"/>
      <c r="S62" s="1"/>
      <c r="T62" s="1"/>
      <c r="U62" s="1"/>
      <c r="V62" s="1"/>
    </row>
    <row r="63" spans="1:23" ht="15.95" customHeight="1">
      <c r="A63" s="1"/>
      <c r="B63" s="1"/>
      <c r="C63" s="1"/>
      <c r="D63" s="1"/>
      <c r="E63" s="1"/>
      <c r="F63" s="1"/>
      <c r="G63" s="1"/>
      <c r="H63" s="1"/>
      <c r="I63" s="1"/>
      <c r="J63" s="1"/>
      <c r="M63" s="1"/>
      <c r="N63" s="1"/>
      <c r="O63" s="1"/>
      <c r="P63" s="1"/>
      <c r="Q63" s="1"/>
      <c r="R63" s="1"/>
      <c r="S63" s="1"/>
      <c r="T63" s="1"/>
      <c r="U63" s="1"/>
      <c r="V63" s="1"/>
    </row>
    <row r="64" spans="1:23" ht="15.95" customHeight="1">
      <c r="A64" s="1"/>
      <c r="B64" s="1"/>
      <c r="C64" s="1"/>
      <c r="D64" s="1"/>
      <c r="E64" s="1"/>
      <c r="F64" s="1"/>
      <c r="G64" s="1"/>
      <c r="H64" s="1"/>
      <c r="I64" s="1"/>
      <c r="J64" s="1"/>
      <c r="M64" s="1"/>
      <c r="N64" s="1"/>
      <c r="O64" s="1"/>
      <c r="P64" s="1"/>
      <c r="Q64" s="1"/>
      <c r="R64" s="1"/>
      <c r="S64" s="1"/>
      <c r="T64" s="1"/>
      <c r="U64" s="1"/>
      <c r="V64" s="1"/>
    </row>
    <row r="65" spans="1:22" ht="15.95" customHeight="1">
      <c r="A65" s="1"/>
      <c r="B65" s="1"/>
      <c r="C65" s="1"/>
      <c r="D65" s="1"/>
      <c r="E65" s="1"/>
      <c r="F65" s="1"/>
      <c r="G65" s="1"/>
      <c r="H65" s="1"/>
      <c r="I65" s="1"/>
      <c r="J65" s="1"/>
      <c r="M65" s="1"/>
      <c r="N65" s="1"/>
      <c r="O65" s="1"/>
      <c r="P65" s="1"/>
      <c r="Q65" s="1"/>
      <c r="R65" s="1"/>
      <c r="S65" s="1"/>
      <c r="T65" s="1"/>
      <c r="U65" s="1"/>
      <c r="V65" s="1"/>
    </row>
    <row r="66" spans="1:22" ht="15.95" customHeight="1">
      <c r="A66" s="1"/>
      <c r="B66" s="1"/>
      <c r="C66" s="1"/>
      <c r="D66" s="1"/>
      <c r="E66" s="1"/>
      <c r="F66" s="1"/>
      <c r="G66" s="1"/>
      <c r="H66" s="1"/>
      <c r="I66" s="1"/>
      <c r="J66" s="1"/>
      <c r="M66" s="1"/>
      <c r="N66" s="1"/>
      <c r="O66" s="1"/>
      <c r="P66" s="1"/>
      <c r="Q66" s="1"/>
      <c r="R66" s="1"/>
      <c r="S66" s="1"/>
      <c r="T66" s="1"/>
      <c r="U66" s="1"/>
      <c r="V66" s="1"/>
    </row>
    <row r="67" spans="1:22" ht="15.95" customHeight="1">
      <c r="A67" s="1"/>
      <c r="B67" s="1"/>
      <c r="C67" s="1"/>
      <c r="D67" s="1"/>
      <c r="E67" s="1"/>
      <c r="F67" s="1"/>
      <c r="G67" s="1"/>
      <c r="H67" s="1"/>
      <c r="I67" s="1"/>
      <c r="J67" s="1"/>
      <c r="M67" s="1"/>
      <c r="N67" s="1"/>
      <c r="O67" s="1"/>
      <c r="P67" s="1"/>
      <c r="Q67" s="1"/>
      <c r="R67" s="1"/>
      <c r="S67" s="1"/>
      <c r="T67" s="1"/>
      <c r="U67" s="1"/>
      <c r="V67" s="1"/>
    </row>
    <row r="68" spans="1:22" ht="15.95" customHeight="1">
      <c r="A68" s="1"/>
      <c r="B68" s="1"/>
      <c r="C68" s="1"/>
      <c r="D68" s="1"/>
      <c r="E68" s="1"/>
      <c r="F68" s="1"/>
      <c r="G68" s="1"/>
      <c r="H68" s="1"/>
      <c r="I68" s="1"/>
      <c r="J68" s="1"/>
      <c r="M68" s="1"/>
      <c r="N68" s="1"/>
      <c r="O68" s="1"/>
      <c r="P68" s="1"/>
      <c r="Q68" s="1"/>
      <c r="R68" s="1"/>
      <c r="S68" s="1"/>
      <c r="T68" s="1"/>
      <c r="U68" s="1"/>
      <c r="V68" s="1"/>
    </row>
    <row r="69" spans="1:22" ht="15.95" customHeight="1">
      <c r="A69" s="1"/>
      <c r="B69" s="1"/>
      <c r="C69" s="1"/>
      <c r="D69" s="1"/>
      <c r="E69" s="1"/>
      <c r="F69" s="1"/>
      <c r="G69" s="1"/>
      <c r="H69" s="1"/>
      <c r="I69" s="1"/>
      <c r="J69" s="1"/>
      <c r="M69" s="1"/>
      <c r="N69" s="1"/>
      <c r="O69" s="1"/>
      <c r="P69" s="1"/>
      <c r="Q69" s="1"/>
      <c r="R69" s="1"/>
      <c r="S69" s="1"/>
      <c r="T69" s="1"/>
      <c r="U69" s="1"/>
      <c r="V69" s="1"/>
    </row>
    <row r="70" spans="1:22" ht="15.95" customHeight="1">
      <c r="A70" s="1"/>
      <c r="B70" s="1"/>
      <c r="C70" s="1"/>
      <c r="D70" s="1"/>
      <c r="E70" s="1"/>
      <c r="F70" s="1"/>
      <c r="G70" s="1"/>
      <c r="H70" s="1"/>
      <c r="I70" s="1"/>
      <c r="J70" s="1"/>
      <c r="M70" s="1"/>
      <c r="N70" s="1"/>
      <c r="O70" s="1"/>
      <c r="P70" s="1"/>
      <c r="Q70" s="1"/>
      <c r="R70" s="1"/>
      <c r="S70" s="1"/>
      <c r="T70" s="1"/>
      <c r="U70" s="1"/>
      <c r="V70" s="1"/>
    </row>
    <row r="71" spans="1:22" ht="15" customHeight="1">
      <c r="A71" s="1"/>
      <c r="B71" s="1"/>
      <c r="C71" s="1"/>
      <c r="D71" s="1"/>
      <c r="E71" s="1"/>
      <c r="F71" s="1"/>
      <c r="G71" s="1"/>
      <c r="H71" s="1"/>
      <c r="I71" s="1"/>
      <c r="J71" s="1"/>
      <c r="M71" s="1"/>
      <c r="N71" s="1"/>
      <c r="O71" s="1"/>
      <c r="P71" s="1"/>
      <c r="Q71" s="1"/>
      <c r="R71" s="1"/>
      <c r="S71" s="1"/>
      <c r="T71" s="1"/>
      <c r="U71" s="1"/>
      <c r="V71" s="1"/>
    </row>
    <row r="72" spans="1:22" ht="15" customHeight="1">
      <c r="A72" s="1"/>
      <c r="B72" s="1"/>
      <c r="C72" s="1"/>
      <c r="D72" s="1"/>
      <c r="E72" s="1"/>
      <c r="F72" s="1"/>
      <c r="G72" s="1"/>
      <c r="H72" s="1"/>
      <c r="I72" s="1"/>
      <c r="J72" s="1"/>
      <c r="M72" s="1"/>
      <c r="N72" s="1"/>
      <c r="O72" s="1"/>
      <c r="P72" s="1"/>
      <c r="Q72" s="1"/>
      <c r="R72" s="1"/>
      <c r="S72" s="1"/>
      <c r="T72" s="1"/>
      <c r="U72" s="1"/>
      <c r="V72" s="1"/>
    </row>
    <row r="73" spans="1:22" ht="15" customHeight="1">
      <c r="A73" s="1"/>
      <c r="B73" s="1"/>
      <c r="C73" s="1"/>
      <c r="D73" s="1"/>
      <c r="E73" s="1"/>
      <c r="F73" s="1"/>
      <c r="G73" s="1"/>
      <c r="H73" s="1"/>
      <c r="I73" s="1"/>
      <c r="J73" s="1"/>
      <c r="M73" s="1"/>
      <c r="N73" s="1"/>
      <c r="O73" s="1"/>
      <c r="P73" s="1"/>
      <c r="Q73" s="1"/>
      <c r="R73" s="1"/>
      <c r="S73" s="1"/>
      <c r="T73" s="1"/>
      <c r="U73" s="1"/>
      <c r="V73" s="1"/>
    </row>
    <row r="74" spans="1:22" ht="15" customHeight="1">
      <c r="A74" s="1"/>
      <c r="B74" s="1"/>
      <c r="C74" s="1"/>
      <c r="D74" s="1"/>
      <c r="E74" s="1"/>
      <c r="F74" s="1"/>
      <c r="G74" s="1"/>
      <c r="H74" s="1"/>
      <c r="I74" s="1"/>
      <c r="J74" s="1"/>
      <c r="M74" s="1"/>
      <c r="N74" s="1"/>
      <c r="O74" s="1"/>
      <c r="P74" s="1"/>
      <c r="Q74" s="1"/>
      <c r="R74" s="1"/>
      <c r="S74" s="1"/>
      <c r="T74" s="1"/>
      <c r="U74" s="1"/>
      <c r="V74" s="1"/>
    </row>
    <row r="75" spans="1:22" ht="15" customHeight="1">
      <c r="A75" s="1"/>
      <c r="B75" s="1"/>
      <c r="C75" s="1"/>
      <c r="D75" s="1"/>
      <c r="E75" s="1"/>
      <c r="F75" s="1"/>
      <c r="G75" s="1"/>
      <c r="H75" s="1"/>
      <c r="I75" s="1"/>
      <c r="J75" s="1"/>
      <c r="M75" s="1"/>
      <c r="N75" s="1"/>
      <c r="O75" s="1"/>
      <c r="P75" s="1"/>
      <c r="Q75" s="1"/>
      <c r="R75" s="1"/>
      <c r="S75" s="1"/>
      <c r="T75" s="1"/>
      <c r="U75" s="1"/>
      <c r="V75" s="1"/>
    </row>
    <row r="76" spans="1:22" ht="15" customHeight="1">
      <c r="A76" s="1"/>
      <c r="B76" s="1"/>
      <c r="C76" s="1"/>
      <c r="D76" s="1"/>
      <c r="E76" s="1"/>
      <c r="F76" s="1"/>
      <c r="G76" s="1"/>
      <c r="H76" s="1"/>
      <c r="I76" s="1"/>
      <c r="J76" s="1"/>
      <c r="M76" s="1"/>
      <c r="N76" s="1"/>
      <c r="O76" s="1"/>
      <c r="P76" s="1"/>
      <c r="Q76" s="1"/>
      <c r="R76" s="1"/>
      <c r="S76" s="1"/>
      <c r="T76" s="1"/>
      <c r="U76" s="1"/>
      <c r="V76" s="1"/>
    </row>
    <row r="77" spans="1:22" ht="15" customHeight="1">
      <c r="A77" s="1"/>
      <c r="B77" s="1"/>
      <c r="C77" s="1"/>
      <c r="D77" s="1"/>
      <c r="E77" s="1"/>
      <c r="F77" s="1"/>
      <c r="G77" s="1"/>
      <c r="H77" s="1"/>
      <c r="I77" s="1"/>
      <c r="J77" s="1"/>
      <c r="M77" s="1"/>
      <c r="N77" s="1"/>
      <c r="O77" s="1"/>
      <c r="P77" s="1"/>
      <c r="Q77" s="1"/>
      <c r="R77" s="1"/>
      <c r="S77" s="1"/>
      <c r="T77" s="1"/>
      <c r="U77" s="1"/>
      <c r="V77" s="1"/>
    </row>
    <row r="78" spans="1:22" ht="15" customHeight="1">
      <c r="A78" s="1"/>
      <c r="B78" s="1"/>
      <c r="C78" s="1"/>
      <c r="D78" s="1"/>
      <c r="E78" s="1"/>
      <c r="F78" s="1"/>
      <c r="G78" s="1"/>
      <c r="H78" s="1"/>
      <c r="I78" s="1"/>
      <c r="J78" s="1"/>
      <c r="M78" s="1"/>
      <c r="N78" s="1"/>
      <c r="O78" s="1"/>
      <c r="P78" s="1"/>
      <c r="Q78" s="1"/>
      <c r="R78" s="1"/>
      <c r="S78" s="1"/>
      <c r="T78" s="1"/>
      <c r="U78" s="1"/>
      <c r="V78" s="1"/>
    </row>
    <row r="79" spans="1:22" ht="15" customHeight="1">
      <c r="A79" s="1"/>
      <c r="B79" s="1"/>
      <c r="C79" s="1"/>
      <c r="D79" s="1"/>
      <c r="E79" s="1"/>
      <c r="F79" s="1"/>
      <c r="G79" s="1"/>
      <c r="H79" s="1"/>
      <c r="I79" s="1"/>
      <c r="J79" s="1"/>
      <c r="M79" s="1"/>
      <c r="N79" s="1"/>
      <c r="O79" s="1"/>
      <c r="P79" s="1"/>
      <c r="Q79" s="1"/>
      <c r="R79" s="1"/>
      <c r="S79" s="1"/>
      <c r="T79" s="1"/>
      <c r="U79" s="1"/>
      <c r="V79" s="1"/>
    </row>
    <row r="80" spans="1:22" ht="15" customHeight="1">
      <c r="A80" s="1"/>
      <c r="B80" s="1"/>
      <c r="C80" s="1"/>
      <c r="D80" s="1"/>
      <c r="E80" s="1"/>
      <c r="F80" s="1"/>
      <c r="G80" s="1"/>
      <c r="H80" s="1"/>
      <c r="I80" s="1"/>
      <c r="J80" s="1"/>
      <c r="M80" s="1"/>
      <c r="N80" s="1"/>
      <c r="O80" s="1"/>
      <c r="P80" s="1"/>
      <c r="Q80" s="1"/>
      <c r="R80" s="1"/>
      <c r="S80" s="1"/>
      <c r="T80" s="1"/>
      <c r="U80" s="1"/>
      <c r="V80" s="1"/>
    </row>
    <row r="81" spans="1:22" ht="15" customHeight="1">
      <c r="A81" s="1"/>
      <c r="B81" s="1"/>
      <c r="C81" s="1"/>
      <c r="D81" s="1"/>
      <c r="E81" s="1"/>
      <c r="F81" s="1"/>
      <c r="G81" s="1"/>
      <c r="H81" s="1"/>
      <c r="I81" s="1"/>
      <c r="J81" s="1"/>
      <c r="M81" s="1"/>
      <c r="N81" s="1"/>
      <c r="O81" s="1"/>
      <c r="P81" s="1"/>
      <c r="Q81" s="1"/>
      <c r="R81" s="1"/>
      <c r="S81" s="1"/>
      <c r="T81" s="1"/>
      <c r="U81" s="1"/>
      <c r="V81" s="1"/>
    </row>
    <row r="82" spans="1:22" ht="15" customHeight="1">
      <c r="A82" s="1"/>
      <c r="B82" s="1"/>
      <c r="C82" s="1"/>
      <c r="D82" s="1"/>
      <c r="E82" s="1"/>
      <c r="F82" s="1"/>
      <c r="G82" s="1"/>
      <c r="H82" s="1"/>
      <c r="I82" s="1"/>
      <c r="J82" s="1"/>
      <c r="M82" s="1"/>
      <c r="N82" s="1"/>
      <c r="O82" s="1"/>
      <c r="P82" s="1"/>
      <c r="Q82" s="1"/>
      <c r="R82" s="1"/>
      <c r="S82" s="1"/>
      <c r="T82" s="1"/>
      <c r="U82" s="1"/>
      <c r="V82" s="1"/>
    </row>
    <row r="83" spans="1:22" ht="15" customHeight="1">
      <c r="A83" s="1"/>
      <c r="B83" s="1"/>
      <c r="C83" s="1"/>
      <c r="D83" s="1"/>
      <c r="E83" s="1"/>
      <c r="F83" s="1"/>
      <c r="G83" s="1"/>
      <c r="H83" s="1"/>
      <c r="I83" s="1"/>
      <c r="J83" s="1"/>
      <c r="M83" s="1"/>
      <c r="N83" s="1"/>
      <c r="O83" s="1"/>
      <c r="P83" s="1"/>
      <c r="Q83" s="1"/>
      <c r="R83" s="1"/>
      <c r="S83" s="1"/>
      <c r="T83" s="1"/>
      <c r="U83" s="1"/>
      <c r="V83" s="1"/>
    </row>
    <row r="84" spans="1:22" ht="15" customHeight="1">
      <c r="A84" s="1"/>
      <c r="B84" s="1"/>
      <c r="C84" s="1"/>
      <c r="D84" s="1"/>
      <c r="E84" s="1"/>
      <c r="F84" s="1"/>
      <c r="G84" s="1"/>
      <c r="H84" s="1"/>
      <c r="I84" s="1"/>
      <c r="J84" s="1"/>
      <c r="M84" s="1"/>
      <c r="N84" s="1"/>
      <c r="O84" s="1"/>
      <c r="P84" s="1"/>
      <c r="Q84" s="1"/>
      <c r="R84" s="1"/>
      <c r="S84" s="1"/>
      <c r="T84" s="1"/>
      <c r="U84" s="1"/>
      <c r="V84" s="1"/>
    </row>
    <row r="85" spans="1:22" ht="15" customHeight="1">
      <c r="A85" s="1"/>
      <c r="B85" s="1"/>
      <c r="C85" s="1"/>
      <c r="D85" s="1"/>
      <c r="E85" s="1"/>
      <c r="F85" s="1"/>
      <c r="G85" s="1"/>
      <c r="H85" s="1"/>
      <c r="I85" s="1"/>
      <c r="J85" s="1"/>
      <c r="M85" s="1"/>
      <c r="N85" s="1"/>
      <c r="O85" s="1"/>
      <c r="P85" s="1"/>
      <c r="Q85" s="1"/>
      <c r="R85" s="1"/>
      <c r="S85" s="1"/>
      <c r="T85" s="1"/>
      <c r="U85" s="1"/>
      <c r="V85" s="1"/>
    </row>
    <row r="86" spans="1:22" ht="15" customHeight="1">
      <c r="A86" s="1"/>
      <c r="B86" s="1"/>
      <c r="C86" s="1"/>
      <c r="D86" s="1"/>
      <c r="E86" s="1"/>
      <c r="F86" s="1"/>
      <c r="G86" s="1"/>
      <c r="H86" s="1"/>
      <c r="I86" s="1"/>
      <c r="J86" s="1"/>
      <c r="M86" s="1"/>
      <c r="N86" s="1"/>
      <c r="O86" s="1"/>
      <c r="P86" s="1"/>
      <c r="Q86" s="1"/>
      <c r="R86" s="1"/>
      <c r="S86" s="1"/>
      <c r="T86" s="1"/>
      <c r="U86" s="1"/>
      <c r="V86" s="1"/>
    </row>
    <row r="87" spans="1:22" ht="15" customHeight="1">
      <c r="A87" s="1"/>
      <c r="B87" s="1"/>
      <c r="C87" s="1"/>
      <c r="D87" s="1"/>
      <c r="E87" s="1"/>
      <c r="F87" s="1"/>
      <c r="G87" s="1"/>
      <c r="H87" s="1"/>
      <c r="I87" s="1"/>
      <c r="J87" s="1"/>
      <c r="M87" s="1"/>
      <c r="N87" s="1"/>
      <c r="O87" s="1"/>
      <c r="P87" s="1"/>
      <c r="Q87" s="1"/>
      <c r="R87" s="1"/>
      <c r="S87" s="1"/>
      <c r="T87" s="1"/>
      <c r="U87" s="1"/>
      <c r="V87" s="1"/>
    </row>
    <row r="88" spans="1:22" ht="15" customHeight="1">
      <c r="A88" s="1"/>
      <c r="B88" s="1"/>
      <c r="C88" s="1"/>
      <c r="D88" s="1"/>
      <c r="E88" s="1"/>
      <c r="F88" s="1"/>
      <c r="G88" s="1"/>
      <c r="H88" s="1"/>
      <c r="I88" s="1"/>
      <c r="J88" s="1"/>
      <c r="M88" s="1"/>
      <c r="N88" s="1"/>
      <c r="O88" s="1"/>
      <c r="P88" s="1"/>
      <c r="Q88" s="1"/>
      <c r="R88" s="1"/>
      <c r="S88" s="1"/>
      <c r="T88" s="1"/>
      <c r="U88" s="1"/>
      <c r="V88" s="1"/>
    </row>
    <row r="89" spans="1:22" ht="15" customHeight="1">
      <c r="A89" s="1"/>
      <c r="B89" s="1"/>
      <c r="C89" s="1"/>
      <c r="D89" s="1"/>
      <c r="E89" s="1"/>
      <c r="F89" s="1"/>
      <c r="G89" s="1"/>
      <c r="H89" s="1"/>
      <c r="I89" s="1"/>
      <c r="J89" s="1"/>
      <c r="M89" s="1"/>
      <c r="N89" s="1"/>
      <c r="O89" s="1"/>
      <c r="P89" s="1"/>
      <c r="Q89" s="1"/>
      <c r="R89" s="1"/>
      <c r="S89" s="1"/>
      <c r="T89" s="1"/>
      <c r="U89" s="1"/>
      <c r="V89" s="1"/>
    </row>
    <row r="90" spans="1:22" ht="15" customHeight="1">
      <c r="A90" s="1"/>
      <c r="B90" s="1"/>
      <c r="C90" s="1"/>
      <c r="D90" s="1"/>
      <c r="E90" s="1"/>
      <c r="F90" s="1"/>
      <c r="G90" s="1"/>
      <c r="H90" s="1"/>
      <c r="I90" s="1"/>
      <c r="J90" s="1"/>
      <c r="M90" s="1"/>
      <c r="N90" s="1"/>
      <c r="O90" s="1"/>
      <c r="P90" s="1"/>
      <c r="Q90" s="1"/>
      <c r="R90" s="1"/>
      <c r="S90" s="1"/>
      <c r="T90" s="1"/>
      <c r="U90" s="1"/>
      <c r="V90" s="1"/>
    </row>
    <row r="91" spans="1:22" ht="15" customHeight="1">
      <c r="A91" s="1"/>
      <c r="B91" s="1"/>
      <c r="C91" s="1"/>
      <c r="D91" s="1"/>
      <c r="E91" s="1"/>
      <c r="F91" s="1"/>
      <c r="G91" s="1"/>
      <c r="H91" s="1"/>
      <c r="I91" s="1"/>
      <c r="J91" s="1"/>
      <c r="M91" s="1"/>
      <c r="N91" s="1"/>
      <c r="O91" s="1"/>
      <c r="P91" s="1"/>
      <c r="Q91" s="1"/>
      <c r="R91" s="1"/>
      <c r="S91" s="1"/>
      <c r="T91" s="1"/>
      <c r="U91" s="1"/>
      <c r="V91" s="1"/>
    </row>
    <row r="92" spans="1:22" ht="15" customHeight="1">
      <c r="A92" s="1"/>
      <c r="B92" s="1"/>
      <c r="C92" s="1"/>
      <c r="D92" s="1"/>
      <c r="E92" s="1"/>
      <c r="F92" s="1"/>
      <c r="G92" s="1"/>
      <c r="H92" s="1"/>
      <c r="I92" s="1"/>
      <c r="J92" s="1"/>
      <c r="M92" s="1"/>
      <c r="N92" s="1"/>
      <c r="O92" s="1"/>
      <c r="P92" s="1"/>
      <c r="Q92" s="1"/>
      <c r="R92" s="1"/>
      <c r="S92" s="1"/>
      <c r="T92" s="1"/>
      <c r="U92" s="1"/>
      <c r="V92" s="1"/>
    </row>
    <row r="93" spans="1:22" ht="15" customHeight="1">
      <c r="A93" s="1"/>
      <c r="B93" s="1"/>
      <c r="C93" s="1"/>
      <c r="D93" s="1"/>
      <c r="E93" s="1"/>
      <c r="F93" s="1"/>
      <c r="G93" s="1"/>
      <c r="H93" s="1"/>
      <c r="I93" s="1"/>
      <c r="J93" s="1"/>
      <c r="M93" s="1"/>
      <c r="N93" s="1"/>
      <c r="O93" s="1"/>
      <c r="P93" s="1"/>
      <c r="Q93" s="1"/>
      <c r="R93" s="1"/>
      <c r="S93" s="1"/>
      <c r="T93" s="1"/>
      <c r="U93" s="1"/>
      <c r="V93" s="1"/>
    </row>
    <row r="94" spans="1:22" ht="15" customHeight="1">
      <c r="A94" s="1"/>
      <c r="B94" s="1"/>
      <c r="C94" s="1"/>
      <c r="D94" s="1"/>
      <c r="E94" s="1"/>
      <c r="F94" s="1"/>
      <c r="G94" s="1"/>
      <c r="H94" s="1"/>
      <c r="I94" s="1"/>
      <c r="J94" s="1"/>
      <c r="M94" s="1"/>
      <c r="N94" s="1"/>
      <c r="O94" s="1"/>
      <c r="P94" s="1"/>
      <c r="Q94" s="1"/>
      <c r="R94" s="1"/>
      <c r="S94" s="1"/>
      <c r="T94" s="1"/>
      <c r="U94" s="1"/>
      <c r="V94" s="1"/>
    </row>
    <row r="95" spans="1:22" ht="15" customHeight="1">
      <c r="A95" s="1"/>
      <c r="B95" s="1"/>
      <c r="C95" s="1"/>
      <c r="D95" s="1"/>
      <c r="E95" s="1"/>
      <c r="F95" s="1"/>
      <c r="G95" s="1"/>
      <c r="H95" s="1"/>
      <c r="I95" s="1"/>
      <c r="J95" s="1"/>
      <c r="M95" s="1"/>
      <c r="N95" s="1"/>
      <c r="O95" s="1"/>
      <c r="P95" s="1"/>
      <c r="Q95" s="1"/>
      <c r="R95" s="1"/>
      <c r="S95" s="1"/>
      <c r="T95" s="1"/>
      <c r="U95" s="1"/>
      <c r="V95" s="1"/>
    </row>
    <row r="96" spans="1:22" ht="15" customHeight="1">
      <c r="A96" s="1"/>
      <c r="B96" s="1"/>
      <c r="C96" s="1"/>
      <c r="D96" s="1"/>
      <c r="E96" s="1"/>
      <c r="F96" s="1"/>
      <c r="G96" s="1"/>
      <c r="H96" s="1"/>
      <c r="I96" s="1"/>
      <c r="J96" s="1"/>
      <c r="M96" s="1"/>
      <c r="N96" s="1"/>
      <c r="O96" s="1"/>
      <c r="P96" s="1"/>
      <c r="Q96" s="1"/>
      <c r="R96" s="1"/>
      <c r="S96" s="1"/>
      <c r="T96" s="1"/>
      <c r="U96" s="1"/>
      <c r="V96" s="1"/>
    </row>
    <row r="97" spans="1:22" ht="15" customHeight="1">
      <c r="A97" s="1"/>
      <c r="B97" s="1"/>
      <c r="C97" s="1"/>
      <c r="D97" s="1"/>
      <c r="E97" s="1"/>
      <c r="F97" s="1"/>
      <c r="G97" s="1"/>
      <c r="H97" s="1"/>
      <c r="I97" s="1"/>
      <c r="J97" s="1"/>
      <c r="M97" s="1"/>
      <c r="N97" s="1"/>
      <c r="O97" s="1"/>
      <c r="P97" s="1"/>
      <c r="Q97" s="1"/>
      <c r="R97" s="1"/>
      <c r="S97" s="1"/>
      <c r="T97" s="1"/>
      <c r="U97" s="1"/>
      <c r="V97" s="1"/>
    </row>
    <row r="98" spans="1:22" ht="15" customHeight="1">
      <c r="A98" s="1"/>
      <c r="B98" s="1"/>
      <c r="C98" s="1"/>
      <c r="D98" s="1"/>
      <c r="E98" s="1"/>
      <c r="F98" s="1"/>
      <c r="G98" s="1"/>
      <c r="H98" s="1"/>
      <c r="I98" s="1"/>
      <c r="J98" s="1"/>
      <c r="M98" s="1"/>
      <c r="N98" s="1"/>
      <c r="O98" s="1"/>
      <c r="P98" s="1"/>
      <c r="Q98" s="1"/>
      <c r="R98" s="1"/>
      <c r="S98" s="1"/>
      <c r="T98" s="1"/>
      <c r="U98" s="1"/>
      <c r="V98" s="1"/>
    </row>
    <row r="99" spans="1:22" ht="15" customHeight="1">
      <c r="A99" s="1"/>
      <c r="B99" s="1"/>
      <c r="C99" s="1"/>
      <c r="D99" s="1"/>
      <c r="E99" s="1"/>
      <c r="F99" s="1"/>
      <c r="G99" s="1"/>
      <c r="H99" s="1"/>
      <c r="I99" s="1"/>
      <c r="J99" s="1"/>
      <c r="M99" s="1"/>
      <c r="N99" s="968"/>
      <c r="O99" s="968"/>
      <c r="P99" s="968"/>
      <c r="Q99" s="968"/>
      <c r="R99" s="968"/>
      <c r="S99" s="968"/>
      <c r="T99" s="968"/>
      <c r="U99" s="968"/>
      <c r="V99" s="968"/>
    </row>
    <row r="100" spans="1:22" ht="15" customHeight="1">
      <c r="A100" s="1"/>
      <c r="B100" s="1"/>
      <c r="C100" s="1"/>
      <c r="D100" s="1"/>
      <c r="E100" s="1"/>
      <c r="F100" s="1"/>
      <c r="G100" s="1"/>
      <c r="H100" s="1"/>
      <c r="I100" s="1"/>
      <c r="J100" s="1"/>
      <c r="M100" s="1"/>
      <c r="N100" s="968"/>
      <c r="O100" s="968"/>
      <c r="P100" s="968"/>
      <c r="Q100" s="968"/>
      <c r="R100" s="968"/>
      <c r="S100" s="968"/>
      <c r="T100" s="968"/>
      <c r="U100" s="968"/>
      <c r="V100" s="968"/>
    </row>
    <row r="101" spans="1:22" ht="15" customHeight="1">
      <c r="A101" s="1"/>
      <c r="B101" s="968"/>
      <c r="C101" s="968"/>
      <c r="D101" s="968"/>
      <c r="E101" s="968"/>
      <c r="F101" s="968"/>
      <c r="G101" s="968"/>
      <c r="H101" s="968"/>
      <c r="I101" s="968"/>
      <c r="J101" s="968"/>
      <c r="M101" s="1"/>
      <c r="N101" s="968"/>
      <c r="O101" s="968"/>
      <c r="P101" s="968"/>
      <c r="Q101" s="968"/>
      <c r="R101" s="968"/>
      <c r="S101" s="968"/>
      <c r="T101" s="968"/>
      <c r="U101" s="968"/>
      <c r="V101" s="968"/>
    </row>
    <row r="102" spans="1:22" ht="15" customHeight="1">
      <c r="A102" s="1"/>
      <c r="B102" s="968"/>
      <c r="C102" s="968"/>
      <c r="D102" s="968"/>
      <c r="E102" s="968"/>
      <c r="F102" s="968"/>
      <c r="G102" s="968"/>
      <c r="H102" s="968"/>
      <c r="I102" s="968"/>
      <c r="J102" s="968"/>
      <c r="M102" s="1"/>
      <c r="N102" s="968"/>
      <c r="O102" s="968"/>
      <c r="P102" s="968"/>
      <c r="Q102" s="968"/>
      <c r="R102" s="968"/>
      <c r="S102" s="968"/>
      <c r="T102" s="968"/>
      <c r="U102" s="968"/>
      <c r="V102" s="968"/>
    </row>
    <row r="103" spans="1:22" ht="15" customHeight="1">
      <c r="A103" s="1"/>
      <c r="B103" s="968"/>
      <c r="C103" s="968"/>
      <c r="D103" s="968"/>
      <c r="E103" s="968"/>
      <c r="F103" s="968"/>
      <c r="G103" s="968"/>
      <c r="H103" s="968"/>
      <c r="I103" s="968"/>
      <c r="J103" s="968"/>
      <c r="M103" s="1"/>
      <c r="N103" s="968"/>
      <c r="O103" s="968"/>
      <c r="P103" s="968"/>
      <c r="Q103" s="968"/>
      <c r="R103" s="968"/>
      <c r="S103" s="968"/>
      <c r="T103" s="968"/>
      <c r="U103" s="968"/>
      <c r="V103" s="968"/>
    </row>
    <row r="104" spans="1:22" ht="15" customHeight="1">
      <c r="A104" s="1"/>
      <c r="B104" s="968"/>
      <c r="C104" s="968"/>
      <c r="D104" s="968"/>
      <c r="E104" s="968"/>
      <c r="F104" s="968"/>
      <c r="G104" s="968"/>
      <c r="H104" s="968"/>
      <c r="I104" s="968"/>
      <c r="J104" s="968"/>
      <c r="M104" s="1"/>
      <c r="N104" s="968"/>
      <c r="O104" s="968"/>
      <c r="P104" s="968"/>
      <c r="Q104" s="968"/>
      <c r="R104" s="968"/>
      <c r="S104" s="968"/>
      <c r="T104" s="968"/>
      <c r="U104" s="968"/>
      <c r="V104" s="968"/>
    </row>
    <row r="105" spans="1:22" ht="15" customHeight="1">
      <c r="A105" s="1"/>
      <c r="B105" s="968"/>
      <c r="C105" s="968"/>
      <c r="D105" s="968"/>
      <c r="E105" s="968"/>
      <c r="F105" s="968"/>
      <c r="G105" s="968"/>
      <c r="H105" s="968"/>
      <c r="I105" s="968"/>
      <c r="J105" s="968"/>
      <c r="M105" s="1"/>
      <c r="N105" s="968"/>
      <c r="O105" s="968"/>
      <c r="P105" s="968"/>
      <c r="Q105" s="968"/>
      <c r="R105" s="968"/>
      <c r="S105" s="968"/>
      <c r="T105" s="968"/>
      <c r="U105" s="968"/>
      <c r="V105" s="968"/>
    </row>
    <row r="106" spans="1:22" ht="15" customHeight="1">
      <c r="A106" s="1"/>
      <c r="B106" s="968"/>
      <c r="C106" s="968"/>
      <c r="D106" s="968"/>
      <c r="E106" s="968"/>
      <c r="F106" s="968"/>
      <c r="G106" s="968"/>
      <c r="H106" s="968"/>
      <c r="I106" s="968"/>
      <c r="J106" s="968"/>
      <c r="M106" s="1"/>
      <c r="N106" s="1"/>
      <c r="O106" s="1"/>
      <c r="P106" s="1"/>
      <c r="Q106" s="1"/>
      <c r="R106" s="1"/>
      <c r="S106" s="1"/>
      <c r="T106" s="1"/>
      <c r="U106" s="1"/>
      <c r="V106" s="1"/>
    </row>
    <row r="107" spans="1:22" ht="15" customHeight="1">
      <c r="A107" s="1"/>
      <c r="B107" s="968"/>
      <c r="C107" s="968"/>
      <c r="D107" s="968"/>
      <c r="E107" s="968"/>
      <c r="F107" s="968"/>
      <c r="G107" s="968"/>
      <c r="H107" s="968"/>
      <c r="I107" s="968"/>
      <c r="J107" s="968"/>
      <c r="M107" s="1"/>
      <c r="N107" s="1"/>
      <c r="O107" s="1"/>
      <c r="P107" s="1"/>
      <c r="Q107" s="1"/>
      <c r="R107" s="1"/>
      <c r="S107" s="1"/>
      <c r="T107" s="1"/>
      <c r="U107" s="1"/>
      <c r="V107" s="1"/>
    </row>
    <row r="108" spans="1:22" ht="15" customHeight="1">
      <c r="A108" s="1"/>
      <c r="B108" s="1"/>
      <c r="C108" s="1"/>
      <c r="D108" s="1"/>
      <c r="E108" s="1"/>
      <c r="F108" s="1"/>
      <c r="G108" s="1"/>
      <c r="H108" s="1"/>
      <c r="I108" s="1"/>
      <c r="J108" s="1"/>
      <c r="M108" s="1"/>
    </row>
    <row r="109" spans="1:22" ht="15" customHeight="1">
      <c r="B109" s="1"/>
      <c r="C109" s="1"/>
      <c r="D109" s="1"/>
      <c r="E109" s="1"/>
      <c r="F109" s="1"/>
      <c r="G109" s="1"/>
      <c r="H109" s="1"/>
      <c r="I109" s="1"/>
      <c r="J109" s="1"/>
    </row>
  </sheetData>
  <protectedRanges>
    <protectedRange sqref="V12:V19" name="範囲2_4"/>
  </protectedRanges>
  <dataConsolidate/>
  <mergeCells count="43">
    <mergeCell ref="A2:B2"/>
    <mergeCell ref="M2:N2"/>
    <mergeCell ref="C24:C25"/>
    <mergeCell ref="D24:D25"/>
    <mergeCell ref="A3:B3"/>
    <mergeCell ref="M3:N3"/>
    <mergeCell ref="I4:I5"/>
    <mergeCell ref="E4:F4"/>
    <mergeCell ref="J4:J5"/>
    <mergeCell ref="B4:B5"/>
    <mergeCell ref="C4:C5"/>
    <mergeCell ref="D4:D5"/>
    <mergeCell ref="G4:G5"/>
    <mergeCell ref="H4:H5"/>
    <mergeCell ref="U4:U5"/>
    <mergeCell ref="V4:V5"/>
    <mergeCell ref="Q24:R24"/>
    <mergeCell ref="N42:V42"/>
    <mergeCell ref="N4:N5"/>
    <mergeCell ref="O4:O5"/>
    <mergeCell ref="P4:P5"/>
    <mergeCell ref="Q4:R4"/>
    <mergeCell ref="S4:S5"/>
    <mergeCell ref="T4:T5"/>
    <mergeCell ref="S8:S10"/>
    <mergeCell ref="S13:S15"/>
    <mergeCell ref="T8:T9"/>
    <mergeCell ref="B101:J107"/>
    <mergeCell ref="N99:V105"/>
    <mergeCell ref="T24:V25"/>
    <mergeCell ref="N24:N25"/>
    <mergeCell ref="O24:O25"/>
    <mergeCell ref="P24:P25"/>
    <mergeCell ref="S24:S25"/>
    <mergeCell ref="N43:V43"/>
    <mergeCell ref="G24:G25"/>
    <mergeCell ref="H24:J25"/>
    <mergeCell ref="S28:S30"/>
    <mergeCell ref="S33:S35"/>
    <mergeCell ref="N45:V45"/>
    <mergeCell ref="N46:V46"/>
    <mergeCell ref="E24:F24"/>
    <mergeCell ref="B24:B25"/>
  </mergeCells>
  <phoneticPr fontId="5"/>
  <printOptions horizontalCentered="1"/>
  <pageMargins left="0.59055118110236227" right="0.59055118110236227" top="0.98425196850393704" bottom="0.78740157480314965" header="0" footer="0"/>
  <pageSetup paperSize="9" scale="83" firstPageNumber="70" fitToWidth="0" fitToHeight="0" orientation="portrait" r:id="rId1"/>
  <headerFooter alignWithMargins="0"/>
  <colBreaks count="1" manualBreakCount="1">
    <brk id="11" max="4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E38B-9E77-41CE-BF27-1D9559259951}">
  <sheetPr>
    <tabColor theme="0"/>
  </sheetPr>
  <dimension ref="A1:R65"/>
  <sheetViews>
    <sheetView zoomScale="90" zoomScaleNormal="90" zoomScaleSheetLayoutView="90" workbookViewId="0">
      <selection activeCell="B1" sqref="B1"/>
    </sheetView>
  </sheetViews>
  <sheetFormatPr defaultColWidth="9" defaultRowHeight="15" customHeight="1"/>
  <cols>
    <col min="1" max="1" width="1.625" style="4" customWidth="1"/>
    <col min="2" max="2" width="19.875" style="4" customWidth="1"/>
    <col min="3" max="3" width="22.625" style="4" customWidth="1"/>
    <col min="4" max="4" width="9" style="4" customWidth="1"/>
    <col min="5" max="5" width="16.5" style="4" customWidth="1"/>
    <col min="6" max="7" width="10.125" style="4" customWidth="1"/>
    <col min="8" max="8" width="11.625" style="4" customWidth="1"/>
    <col min="9" max="10" width="1.875" style="4" customWidth="1"/>
    <col min="11" max="11" width="1.625" style="4" customWidth="1"/>
    <col min="12" max="12" width="19.875" style="4" customWidth="1"/>
    <col min="13" max="13" width="22.625" style="4" customWidth="1"/>
    <col min="14" max="14" width="9" style="4"/>
    <col min="15" max="15" width="16.5" style="4" customWidth="1"/>
    <col min="16" max="17" width="10.125" style="4" customWidth="1"/>
    <col min="18" max="18" width="11.625" style="4" customWidth="1"/>
    <col min="19" max="19" width="1.875" style="4" customWidth="1"/>
    <col min="20" max="20" width="2.625" style="4" customWidth="1"/>
    <col min="21" max="16384" width="9" style="4"/>
  </cols>
  <sheetData>
    <row r="1" spans="1:18" ht="15.95" customHeight="1">
      <c r="A1" s="1"/>
      <c r="H1" s="131" t="str">
        <f>実績報告書①!I2&amp;実績報告書①!J2</f>
        <v>e-Rad課題ID：</v>
      </c>
      <c r="K1" s="1"/>
      <c r="P1" s="467"/>
      <c r="Q1" s="467"/>
      <c r="R1" s="418" t="s">
        <v>238</v>
      </c>
    </row>
    <row r="2" spans="1:18" ht="15.95" customHeight="1">
      <c r="A2" s="1" t="s">
        <v>31</v>
      </c>
      <c r="H2" s="131" t="str">
        <f>実績報告書①!$I$4&amp;実績報告書①!$J$4</f>
        <v>研究課題番号：</v>
      </c>
      <c r="K2" s="1" t="s">
        <v>31</v>
      </c>
      <c r="P2" s="467"/>
      <c r="Q2" s="467"/>
      <c r="R2" s="418" t="s">
        <v>322</v>
      </c>
    </row>
    <row r="3" spans="1:18" ht="15.95" customHeight="1">
      <c r="A3" s="879" t="s">
        <v>21</v>
      </c>
      <c r="B3" s="879"/>
      <c r="H3" s="7" t="s">
        <v>235</v>
      </c>
      <c r="K3" s="879" t="s">
        <v>21</v>
      </c>
      <c r="L3" s="879"/>
      <c r="R3" s="7" t="s">
        <v>235</v>
      </c>
    </row>
    <row r="4" spans="1:18" ht="15.95" customHeight="1">
      <c r="B4" s="902" t="s">
        <v>11</v>
      </c>
      <c r="C4" s="900" t="s">
        <v>265</v>
      </c>
      <c r="D4" s="983" t="s">
        <v>13</v>
      </c>
      <c r="E4" s="941" t="s">
        <v>14</v>
      </c>
      <c r="F4" s="983" t="s">
        <v>15</v>
      </c>
      <c r="G4" s="983" t="s">
        <v>266</v>
      </c>
      <c r="H4" s="900" t="s">
        <v>16</v>
      </c>
      <c r="L4" s="902" t="s">
        <v>11</v>
      </c>
      <c r="M4" s="900" t="s">
        <v>265</v>
      </c>
      <c r="N4" s="983" t="s">
        <v>13</v>
      </c>
      <c r="O4" s="941" t="s">
        <v>14</v>
      </c>
      <c r="P4" s="983" t="s">
        <v>15</v>
      </c>
      <c r="Q4" s="983" t="s">
        <v>266</v>
      </c>
      <c r="R4" s="900" t="s">
        <v>16</v>
      </c>
    </row>
    <row r="5" spans="1:18" ht="32.25" customHeight="1">
      <c r="B5" s="985"/>
      <c r="C5" s="987"/>
      <c r="D5" s="988"/>
      <c r="E5" s="989"/>
      <c r="F5" s="990"/>
      <c r="G5" s="991"/>
      <c r="H5" s="987"/>
      <c r="L5" s="985"/>
      <c r="M5" s="987"/>
      <c r="N5" s="988"/>
      <c r="O5" s="989"/>
      <c r="P5" s="990"/>
      <c r="Q5" s="991"/>
      <c r="R5" s="987"/>
    </row>
    <row r="6" spans="1:18" ht="15.95" customHeight="1">
      <c r="B6" s="23"/>
      <c r="C6" s="14"/>
      <c r="D6" s="112"/>
      <c r="E6" s="23"/>
      <c r="F6" s="14"/>
      <c r="G6" s="14"/>
      <c r="H6" s="14"/>
      <c r="L6" s="23"/>
      <c r="M6" s="14"/>
      <c r="N6" s="112"/>
      <c r="O6" s="23"/>
      <c r="P6" s="14"/>
      <c r="Q6" s="14"/>
      <c r="R6" s="14"/>
    </row>
    <row r="7" spans="1:18" ht="15.95" customHeight="1">
      <c r="B7" s="11"/>
      <c r="C7" s="12"/>
      <c r="D7" s="129"/>
      <c r="E7" s="11"/>
      <c r="F7" s="12"/>
      <c r="G7" s="12"/>
      <c r="H7" s="12"/>
      <c r="L7" s="469" t="s">
        <v>268</v>
      </c>
      <c r="M7" s="470"/>
      <c r="N7" s="471">
        <v>1631000</v>
      </c>
      <c r="O7" s="472" t="s">
        <v>204</v>
      </c>
      <c r="P7" s="472" t="s">
        <v>269</v>
      </c>
      <c r="Q7" s="428" t="s">
        <v>270</v>
      </c>
      <c r="R7" s="432" t="s">
        <v>271</v>
      </c>
    </row>
    <row r="8" spans="1:18" ht="15.95" customHeight="1">
      <c r="B8" s="11"/>
      <c r="C8" s="12"/>
      <c r="D8" s="129"/>
      <c r="E8" s="11"/>
      <c r="F8" s="12"/>
      <c r="G8" s="12"/>
      <c r="H8" s="12"/>
      <c r="L8" s="473"/>
      <c r="M8" s="432" t="s">
        <v>272</v>
      </c>
      <c r="N8" s="474">
        <v>1230000</v>
      </c>
      <c r="O8" s="986" t="s">
        <v>325</v>
      </c>
      <c r="P8" s="475"/>
      <c r="Q8" s="154"/>
      <c r="R8" s="432" t="s">
        <v>273</v>
      </c>
    </row>
    <row r="9" spans="1:18" ht="15.95" customHeight="1">
      <c r="B9" s="11"/>
      <c r="C9" s="12"/>
      <c r="D9" s="129"/>
      <c r="E9" s="11"/>
      <c r="F9" s="12"/>
      <c r="G9" s="12"/>
      <c r="H9" s="12"/>
      <c r="L9" s="473"/>
      <c r="M9" s="432" t="s">
        <v>274</v>
      </c>
      <c r="N9" s="476">
        <v>45000</v>
      </c>
      <c r="O9" s="986"/>
      <c r="P9" s="473"/>
      <c r="Q9" s="154"/>
      <c r="R9" s="473"/>
    </row>
    <row r="10" spans="1:18" ht="15.95" customHeight="1">
      <c r="B10" s="11"/>
      <c r="C10" s="12"/>
      <c r="D10" s="129"/>
      <c r="E10" s="11"/>
      <c r="F10" s="12"/>
      <c r="G10" s="12"/>
      <c r="H10" s="12"/>
      <c r="L10" s="473"/>
      <c r="M10" s="432" t="s">
        <v>275</v>
      </c>
      <c r="N10" s="476">
        <v>67000</v>
      </c>
      <c r="O10" s="986"/>
      <c r="P10" s="473"/>
      <c r="Q10" s="154"/>
      <c r="R10" s="473"/>
    </row>
    <row r="11" spans="1:18" ht="15.95" customHeight="1">
      <c r="B11" s="11"/>
      <c r="C11" s="12"/>
      <c r="D11" s="129"/>
      <c r="E11" s="11"/>
      <c r="F11" s="12"/>
      <c r="G11" s="12"/>
      <c r="H11" s="12"/>
      <c r="L11" s="473"/>
      <c r="M11" s="432" t="s">
        <v>276</v>
      </c>
      <c r="N11" s="476">
        <v>89000</v>
      </c>
      <c r="O11" s="473"/>
      <c r="P11" s="473"/>
      <c r="Q11" s="154"/>
      <c r="R11" s="473"/>
    </row>
    <row r="12" spans="1:18" ht="15.95" customHeight="1">
      <c r="B12" s="11"/>
      <c r="C12" s="12"/>
      <c r="D12" s="129"/>
      <c r="E12" s="11"/>
      <c r="F12" s="12"/>
      <c r="G12" s="12"/>
      <c r="H12" s="12"/>
      <c r="L12" s="473"/>
      <c r="M12" s="432" t="s">
        <v>277</v>
      </c>
      <c r="N12" s="476">
        <v>200000</v>
      </c>
      <c r="O12" s="473"/>
      <c r="P12" s="473"/>
      <c r="Q12" s="425"/>
      <c r="R12" s="473"/>
    </row>
    <row r="13" spans="1:18" ht="15.95" customHeight="1">
      <c r="B13" s="11"/>
      <c r="C13" s="12"/>
      <c r="D13" s="129"/>
      <c r="E13" s="11"/>
      <c r="F13" s="12"/>
      <c r="G13" s="12"/>
      <c r="H13" s="12"/>
      <c r="L13" s="473"/>
      <c r="M13" s="473"/>
      <c r="N13" s="477"/>
      <c r="O13" s="473"/>
      <c r="P13" s="473"/>
      <c r="Q13" s="425"/>
      <c r="R13" s="473"/>
    </row>
    <row r="14" spans="1:18" ht="15.95" customHeight="1">
      <c r="B14" s="11"/>
      <c r="C14" s="12"/>
      <c r="D14" s="129"/>
      <c r="E14" s="11"/>
      <c r="F14" s="12"/>
      <c r="G14" s="12"/>
      <c r="H14" s="12"/>
      <c r="L14" s="432" t="s">
        <v>278</v>
      </c>
      <c r="M14" s="473"/>
      <c r="N14" s="476">
        <v>1400000</v>
      </c>
      <c r="O14" s="432" t="s">
        <v>279</v>
      </c>
      <c r="P14" s="432" t="s">
        <v>280</v>
      </c>
      <c r="Q14" s="441" t="s">
        <v>281</v>
      </c>
      <c r="R14" s="432" t="s">
        <v>271</v>
      </c>
    </row>
    <row r="15" spans="1:18" ht="15.95" customHeight="1">
      <c r="B15" s="11"/>
      <c r="C15" s="12"/>
      <c r="D15" s="129"/>
      <c r="E15" s="11"/>
      <c r="F15" s="12"/>
      <c r="G15" s="12"/>
      <c r="H15" s="12"/>
      <c r="L15" s="473"/>
      <c r="M15" s="432" t="s">
        <v>282</v>
      </c>
      <c r="N15" s="476">
        <v>1300000</v>
      </c>
      <c r="O15" s="986" t="s">
        <v>327</v>
      </c>
      <c r="P15" s="473"/>
      <c r="Q15" s="425"/>
      <c r="R15" s="432" t="s">
        <v>273</v>
      </c>
    </row>
    <row r="16" spans="1:18" ht="15.95" customHeight="1">
      <c r="B16" s="11"/>
      <c r="C16" s="12"/>
      <c r="D16" s="129"/>
      <c r="E16" s="11"/>
      <c r="F16" s="12"/>
      <c r="G16" s="12"/>
      <c r="H16" s="12"/>
      <c r="L16" s="473"/>
      <c r="M16" s="432" t="s">
        <v>283</v>
      </c>
      <c r="N16" s="476">
        <v>100000</v>
      </c>
      <c r="O16" s="986"/>
      <c r="P16" s="473"/>
      <c r="Q16" s="425"/>
      <c r="R16" s="473"/>
    </row>
    <row r="17" spans="1:18" ht="15.95" customHeight="1">
      <c r="B17" s="42"/>
      <c r="C17" s="42"/>
      <c r="D17" s="42"/>
      <c r="E17" s="42"/>
      <c r="F17" s="42"/>
      <c r="G17" s="42"/>
      <c r="H17" s="42"/>
      <c r="L17" s="42"/>
      <c r="M17" s="42"/>
      <c r="N17" s="42"/>
      <c r="O17" s="992"/>
      <c r="P17" s="42"/>
      <c r="Q17" s="42"/>
      <c r="R17" s="42"/>
    </row>
    <row r="18" spans="1:18" ht="15.95" customHeight="1">
      <c r="B18" s="287"/>
      <c r="C18" s="18"/>
      <c r="D18" s="288"/>
      <c r="E18" s="18"/>
      <c r="F18" s="18"/>
      <c r="G18" s="18"/>
      <c r="H18" s="18"/>
      <c r="L18" s="287"/>
      <c r="M18" s="18"/>
      <c r="N18" s="288"/>
      <c r="O18" s="18"/>
      <c r="P18" s="18"/>
      <c r="Q18" s="18"/>
      <c r="R18" s="18"/>
    </row>
    <row r="19" spans="1:18" ht="15.95" customHeight="1">
      <c r="B19" s="155" t="s">
        <v>193</v>
      </c>
      <c r="C19" s="42"/>
      <c r="D19" s="289"/>
      <c r="E19" s="43"/>
      <c r="F19" s="44"/>
      <c r="G19" s="44"/>
      <c r="H19" s="42"/>
      <c r="L19" s="155" t="s">
        <v>193</v>
      </c>
      <c r="M19" s="42"/>
      <c r="N19" s="478">
        <f>N7+N14</f>
        <v>3031000</v>
      </c>
      <c r="O19" s="43"/>
      <c r="P19" s="44"/>
      <c r="Q19" s="44"/>
      <c r="R19" s="42"/>
    </row>
    <row r="20" spans="1:18" ht="15.95" customHeight="1"/>
    <row r="21" spans="1:18" ht="15.95" customHeight="1">
      <c r="A21" s="879" t="s">
        <v>22</v>
      </c>
      <c r="B21" s="879"/>
      <c r="C21" s="46"/>
      <c r="D21" s="9"/>
      <c r="E21" s="46"/>
      <c r="F21" s="46"/>
      <c r="G21" s="46"/>
      <c r="H21" s="423" t="s">
        <v>235</v>
      </c>
      <c r="K21" s="879" t="s">
        <v>22</v>
      </c>
      <c r="L21" s="879"/>
      <c r="M21" s="46"/>
      <c r="N21" s="9"/>
      <c r="O21" s="46"/>
      <c r="P21" s="46"/>
      <c r="Q21" s="46"/>
      <c r="R21" s="423" t="s">
        <v>235</v>
      </c>
    </row>
    <row r="22" spans="1:18" ht="15.95" customHeight="1">
      <c r="B22" s="902" t="s">
        <v>11</v>
      </c>
      <c r="C22" s="900" t="s">
        <v>12</v>
      </c>
      <c r="D22" s="983" t="s">
        <v>13</v>
      </c>
      <c r="E22" s="983" t="s">
        <v>14</v>
      </c>
      <c r="F22" s="983" t="s">
        <v>15</v>
      </c>
      <c r="G22" s="902" t="s">
        <v>16</v>
      </c>
      <c r="H22" s="904"/>
      <c r="L22" s="902" t="s">
        <v>11</v>
      </c>
      <c r="M22" s="900" t="s">
        <v>12</v>
      </c>
      <c r="N22" s="983" t="s">
        <v>13</v>
      </c>
      <c r="O22" s="983" t="s">
        <v>14</v>
      </c>
      <c r="P22" s="983" t="s">
        <v>15</v>
      </c>
      <c r="Q22" s="902" t="s">
        <v>16</v>
      </c>
      <c r="R22" s="904"/>
    </row>
    <row r="23" spans="1:18" ht="32.25" customHeight="1">
      <c r="B23" s="985"/>
      <c r="C23" s="922"/>
      <c r="D23" s="984"/>
      <c r="E23" s="984"/>
      <c r="F23" s="984"/>
      <c r="G23" s="905"/>
      <c r="H23" s="907"/>
      <c r="L23" s="985"/>
      <c r="M23" s="922"/>
      <c r="N23" s="984"/>
      <c r="O23" s="984"/>
      <c r="P23" s="984"/>
      <c r="Q23" s="905"/>
      <c r="R23" s="907"/>
    </row>
    <row r="24" spans="1:18" ht="15.95" customHeight="1">
      <c r="B24" s="23"/>
      <c r="C24" s="14"/>
      <c r="D24" s="112"/>
      <c r="E24" s="23"/>
      <c r="F24" s="14"/>
      <c r="G24" s="442"/>
      <c r="H24" s="464"/>
      <c r="L24" s="23"/>
      <c r="M24" s="14"/>
      <c r="N24" s="112"/>
      <c r="O24" s="23"/>
      <c r="P24" s="14"/>
      <c r="Q24" s="442"/>
      <c r="R24" s="464"/>
    </row>
    <row r="25" spans="1:18" ht="15.95" customHeight="1">
      <c r="B25" s="11"/>
      <c r="C25" s="12"/>
      <c r="D25" s="129"/>
      <c r="E25" s="11"/>
      <c r="F25" s="12"/>
      <c r="G25" s="444"/>
      <c r="H25" s="465"/>
      <c r="L25" s="427" t="s">
        <v>278</v>
      </c>
      <c r="M25" s="12"/>
      <c r="N25" s="479">
        <v>1400000</v>
      </c>
      <c r="O25" s="455" t="s">
        <v>214</v>
      </c>
      <c r="P25" s="432" t="s">
        <v>74</v>
      </c>
      <c r="Q25" s="455" t="s">
        <v>284</v>
      </c>
      <c r="R25" s="480"/>
    </row>
    <row r="26" spans="1:18" ht="15.95" customHeight="1">
      <c r="B26" s="11"/>
      <c r="C26" s="12"/>
      <c r="D26" s="129"/>
      <c r="E26" s="11"/>
      <c r="F26" s="12"/>
      <c r="G26" s="444"/>
      <c r="H26" s="465"/>
      <c r="L26" s="11"/>
      <c r="M26" s="432" t="s">
        <v>282</v>
      </c>
      <c r="N26" s="476">
        <v>1300000</v>
      </c>
      <c r="O26" s="986" t="s">
        <v>327</v>
      </c>
      <c r="P26" s="380"/>
      <c r="Q26" s="379"/>
      <c r="R26" s="465"/>
    </row>
    <row r="27" spans="1:18" ht="15.95" customHeight="1">
      <c r="B27" s="11"/>
      <c r="C27" s="12"/>
      <c r="D27" s="129"/>
      <c r="E27" s="11"/>
      <c r="F27" s="12"/>
      <c r="G27" s="444"/>
      <c r="H27" s="465"/>
      <c r="L27" s="11"/>
      <c r="M27" s="432" t="s">
        <v>283</v>
      </c>
      <c r="N27" s="476">
        <v>100000</v>
      </c>
      <c r="O27" s="986"/>
      <c r="P27" s="380"/>
      <c r="Q27" s="379"/>
      <c r="R27" s="465"/>
    </row>
    <row r="28" spans="1:18" ht="15.95" customHeight="1">
      <c r="B28" s="11"/>
      <c r="C28" s="12"/>
      <c r="D28" s="129"/>
      <c r="E28" s="11"/>
      <c r="F28" s="12"/>
      <c r="G28" s="444"/>
      <c r="H28" s="465"/>
      <c r="L28" s="11"/>
      <c r="M28" s="12"/>
      <c r="N28" s="381"/>
      <c r="O28" s="986"/>
      <c r="P28" s="380"/>
      <c r="Q28" s="379"/>
      <c r="R28" s="465"/>
    </row>
    <row r="29" spans="1:18" ht="15.95" customHeight="1">
      <c r="B29" s="11"/>
      <c r="C29" s="12"/>
      <c r="D29" s="129"/>
      <c r="E29" s="11"/>
      <c r="F29" s="12"/>
      <c r="G29" s="444"/>
      <c r="H29" s="465"/>
      <c r="L29" s="11"/>
      <c r="M29" s="12"/>
      <c r="N29" s="129"/>
      <c r="O29" s="11"/>
      <c r="P29" s="12"/>
      <c r="Q29" s="444"/>
      <c r="R29" s="465"/>
    </row>
    <row r="30" spans="1:18" ht="15.95" customHeight="1">
      <c r="B30" s="11"/>
      <c r="C30" s="12"/>
      <c r="D30" s="129"/>
      <c r="E30" s="11"/>
      <c r="F30" s="12"/>
      <c r="G30" s="444"/>
      <c r="H30" s="465"/>
      <c r="L30" s="11"/>
      <c r="M30" s="12"/>
      <c r="N30" s="129"/>
      <c r="O30" s="11"/>
      <c r="P30" s="12"/>
      <c r="Q30" s="444"/>
      <c r="R30" s="465"/>
    </row>
    <row r="31" spans="1:18" ht="15.95" customHeight="1">
      <c r="B31" s="11"/>
      <c r="C31" s="12"/>
      <c r="D31" s="129"/>
      <c r="E31" s="11"/>
      <c r="F31" s="12"/>
      <c r="G31" s="444"/>
      <c r="H31" s="465"/>
      <c r="L31" s="11"/>
      <c r="M31" s="12"/>
      <c r="N31" s="129"/>
      <c r="O31" s="11"/>
      <c r="P31" s="12"/>
      <c r="Q31" s="444"/>
      <c r="R31" s="465"/>
    </row>
    <row r="32" spans="1:18" ht="15.95" customHeight="1">
      <c r="B32" s="11"/>
      <c r="C32" s="12"/>
      <c r="D32" s="129"/>
      <c r="E32" s="11"/>
      <c r="F32" s="12"/>
      <c r="G32" s="444"/>
      <c r="H32" s="465"/>
      <c r="L32" s="11"/>
      <c r="M32" s="12"/>
      <c r="N32" s="129"/>
      <c r="O32" s="11"/>
      <c r="P32" s="12"/>
      <c r="Q32" s="444"/>
      <c r="R32" s="465"/>
    </row>
    <row r="33" spans="1:18" ht="15.95" customHeight="1">
      <c r="B33" s="11"/>
      <c r="C33" s="12"/>
      <c r="D33" s="129"/>
      <c r="E33" s="11"/>
      <c r="F33" s="12"/>
      <c r="G33" s="444"/>
      <c r="H33" s="465"/>
      <c r="L33" s="11"/>
      <c r="M33" s="12"/>
      <c r="N33" s="129"/>
      <c r="O33" s="11"/>
      <c r="P33" s="12"/>
      <c r="Q33" s="444"/>
      <c r="R33" s="465"/>
    </row>
    <row r="34" spans="1:18" ht="15.95" customHeight="1">
      <c r="B34" s="11"/>
      <c r="C34" s="12"/>
      <c r="D34" s="129"/>
      <c r="E34" s="11"/>
      <c r="F34" s="12"/>
      <c r="G34" s="444"/>
      <c r="H34" s="465"/>
      <c r="L34" s="11"/>
      <c r="M34" s="12"/>
      <c r="N34" s="129"/>
      <c r="O34" s="11"/>
      <c r="P34" s="12"/>
      <c r="Q34" s="444"/>
      <c r="R34" s="465"/>
    </row>
    <row r="35" spans="1:18" ht="15.95" customHeight="1">
      <c r="B35" s="11"/>
      <c r="C35" s="12"/>
      <c r="D35" s="129"/>
      <c r="E35" s="11"/>
      <c r="F35" s="12"/>
      <c r="G35" s="444"/>
      <c r="H35" s="465"/>
      <c r="L35" s="11"/>
      <c r="M35" s="12"/>
      <c r="N35" s="129"/>
      <c r="O35" s="11"/>
      <c r="P35" s="12"/>
      <c r="Q35" s="444"/>
      <c r="R35" s="465"/>
    </row>
    <row r="36" spans="1:18" ht="15.95" customHeight="1">
      <c r="B36" s="287"/>
      <c r="C36" s="18"/>
      <c r="D36" s="288"/>
      <c r="E36" s="18"/>
      <c r="F36" s="18"/>
      <c r="G36" s="460"/>
      <c r="H36" s="443"/>
      <c r="L36" s="287"/>
      <c r="M36" s="18"/>
      <c r="N36" s="288"/>
      <c r="O36" s="18"/>
      <c r="P36" s="18"/>
      <c r="Q36" s="460"/>
      <c r="R36" s="443"/>
    </row>
    <row r="37" spans="1:18" ht="15.95" customHeight="1">
      <c r="B37" s="155" t="s">
        <v>193</v>
      </c>
      <c r="C37" s="42"/>
      <c r="D37" s="289"/>
      <c r="E37" s="43"/>
      <c r="F37" s="44"/>
      <c r="G37" s="466"/>
      <c r="H37" s="447"/>
      <c r="L37" s="155" t="s">
        <v>193</v>
      </c>
      <c r="M37" s="42"/>
      <c r="N37" s="478">
        <f>N25</f>
        <v>1400000</v>
      </c>
      <c r="O37" s="43"/>
      <c r="P37" s="44"/>
      <c r="Q37" s="466"/>
      <c r="R37" s="447"/>
    </row>
    <row r="38" spans="1:18" ht="15.95" customHeight="1"/>
    <row r="39" spans="1:18" ht="15.95" customHeight="1">
      <c r="L39" s="4" t="s">
        <v>94</v>
      </c>
    </row>
    <row r="40" spans="1:18" ht="15.95" customHeight="1">
      <c r="G40" s="389"/>
      <c r="L40" s="879" t="s">
        <v>215</v>
      </c>
      <c r="M40" s="879"/>
      <c r="N40" s="879"/>
      <c r="O40" s="879"/>
      <c r="P40" s="879"/>
      <c r="Q40" s="389"/>
    </row>
    <row r="41" spans="1:18" ht="15.95" customHeight="1">
      <c r="G41" s="389"/>
      <c r="L41" s="879" t="s">
        <v>216</v>
      </c>
      <c r="M41" s="879"/>
      <c r="N41" s="879"/>
      <c r="O41" s="879"/>
      <c r="P41" s="879"/>
      <c r="Q41" s="389"/>
    </row>
    <row r="42" spans="1:18" ht="15.95" customHeight="1">
      <c r="G42" s="389"/>
      <c r="L42" s="879" t="s">
        <v>217</v>
      </c>
      <c r="M42" s="879"/>
      <c r="N42" s="879"/>
      <c r="O42" s="879"/>
      <c r="P42" s="879"/>
      <c r="Q42" s="389"/>
    </row>
    <row r="43" spans="1:18" ht="15.95" customHeight="1">
      <c r="B43" s="459"/>
      <c r="C43" s="459"/>
      <c r="D43" s="459"/>
      <c r="E43" s="459"/>
      <c r="F43" s="459"/>
      <c r="G43" s="386"/>
      <c r="L43" s="982" t="s">
        <v>267</v>
      </c>
      <c r="M43" s="982"/>
      <c r="N43" s="982"/>
      <c r="O43" s="982"/>
      <c r="P43" s="982"/>
      <c r="Q43" s="982"/>
      <c r="R43" s="982"/>
    </row>
    <row r="44" spans="1:18" ht="15.95" customHeight="1">
      <c r="B44" s="459"/>
      <c r="C44" s="459"/>
      <c r="D44" s="459"/>
      <c r="E44" s="459"/>
      <c r="F44" s="459"/>
      <c r="G44" s="386"/>
      <c r="L44" s="982"/>
      <c r="M44" s="982"/>
      <c r="N44" s="982"/>
      <c r="O44" s="982"/>
      <c r="P44" s="982"/>
      <c r="Q44" s="982"/>
      <c r="R44" s="982"/>
    </row>
    <row r="45" spans="1:18" ht="15.95" customHeight="1">
      <c r="B45" s="459"/>
      <c r="C45" s="459"/>
      <c r="D45" s="459"/>
      <c r="E45" s="459"/>
      <c r="F45" s="459"/>
      <c r="G45" s="386"/>
      <c r="L45" s="459"/>
      <c r="M45" s="459"/>
      <c r="N45" s="459"/>
      <c r="O45" s="459"/>
      <c r="P45" s="459"/>
      <c r="Q45" s="386"/>
    </row>
    <row r="46" spans="1:18" ht="15.95" customHeight="1"/>
    <row r="47" spans="1:18" ht="15.95" customHeight="1">
      <c r="A47" s="73"/>
      <c r="K47" s="73"/>
    </row>
    <row r="48" spans="1:18" ht="15.95" hidden="1" customHeight="1"/>
    <row r="49" ht="15.95" hidden="1" customHeight="1"/>
    <row r="50" ht="15.95" hidden="1" customHeight="1"/>
    <row r="51" ht="15.95" customHeight="1"/>
    <row r="52" ht="15.95" hidden="1" customHeight="1"/>
    <row r="53" ht="15.95" hidden="1" customHeight="1"/>
    <row r="54" ht="15.95" hidden="1" customHeight="1"/>
    <row r="55" ht="15.95" hidden="1"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sheetData>
  <protectedRanges>
    <protectedRange sqref="L9:P14 P15:P16 O16 R9:R16 O27 M26:N27 L15:N16" name="範囲3"/>
    <protectedRange sqref="Q7:Q16" name="範囲2_1"/>
  </protectedRanges>
  <dataConsolidate/>
  <mergeCells count="37">
    <mergeCell ref="D4:D5"/>
    <mergeCell ref="E4:E5"/>
    <mergeCell ref="F4:F5"/>
    <mergeCell ref="H4:H5"/>
    <mergeCell ref="A3:B3"/>
    <mergeCell ref="B4:B5"/>
    <mergeCell ref="C4:C5"/>
    <mergeCell ref="A21:B21"/>
    <mergeCell ref="B22:B23"/>
    <mergeCell ref="M22:M23"/>
    <mergeCell ref="N22:N23"/>
    <mergeCell ref="O22:O23"/>
    <mergeCell ref="C22:C23"/>
    <mergeCell ref="D22:D23"/>
    <mergeCell ref="E22:E23"/>
    <mergeCell ref="F22:F23"/>
    <mergeCell ref="G22:H23"/>
    <mergeCell ref="P4:P5"/>
    <mergeCell ref="G4:G5"/>
    <mergeCell ref="Q4:Q5"/>
    <mergeCell ref="R4:R5"/>
    <mergeCell ref="K21:L21"/>
    <mergeCell ref="O8:O10"/>
    <mergeCell ref="O15:O17"/>
    <mergeCell ref="K3:L3"/>
    <mergeCell ref="L4:L5"/>
    <mergeCell ref="M4:M5"/>
    <mergeCell ref="N4:N5"/>
    <mergeCell ref="O4:O5"/>
    <mergeCell ref="Q22:R23"/>
    <mergeCell ref="L43:R44"/>
    <mergeCell ref="P22:P23"/>
    <mergeCell ref="L40:P40"/>
    <mergeCell ref="L41:P41"/>
    <mergeCell ref="L42:P42"/>
    <mergeCell ref="L22:L23"/>
    <mergeCell ref="O26:O28"/>
  </mergeCells>
  <phoneticPr fontId="5"/>
  <printOptions horizontalCentered="1"/>
  <pageMargins left="0.59055118110236227" right="0.59055118110236227" top="0.98425196850393704" bottom="0.78740157480314965" header="0" footer="0"/>
  <pageSetup paperSize="9" scale="87" firstPageNumber="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FF"/>
  </sheetPr>
  <dimension ref="A2:AN92"/>
  <sheetViews>
    <sheetView zoomScale="85" zoomScaleNormal="85" zoomScaleSheetLayoutView="90" zoomScalePageLayoutView="80" workbookViewId="0">
      <pane xSplit="9" ySplit="13" topLeftCell="J14" activePane="bottomRight" state="frozen"/>
      <selection pane="topRight" activeCell="J1" sqref="J1"/>
      <selection pane="bottomLeft" activeCell="A14" sqref="A14"/>
      <selection pane="bottomRight" activeCell="B51" sqref="B51"/>
    </sheetView>
  </sheetViews>
  <sheetFormatPr defaultColWidth="8.875" defaultRowHeight="13.5"/>
  <cols>
    <col min="1" max="1" width="35.625" style="80" customWidth="1"/>
    <col min="2" max="18" width="10.125" style="80" customWidth="1"/>
    <col min="19" max="19" width="2.75" style="80" customWidth="1"/>
    <col min="20" max="20" width="2.875" style="80" customWidth="1"/>
    <col min="21" max="21" width="35.625" style="80" customWidth="1"/>
    <col min="22" max="38" width="10.125" style="80" customWidth="1"/>
    <col min="39" max="39" width="2.75" style="80" customWidth="1"/>
    <col min="40" max="16384" width="8.875" style="80"/>
  </cols>
  <sheetData>
    <row r="2" spans="1:40">
      <c r="A2" s="114" t="s">
        <v>37</v>
      </c>
      <c r="R2" s="132" t="str">
        <f>実績報告書①!$I$2&amp;実績報告書①!$J$2</f>
        <v>e-Rad課題ID：</v>
      </c>
      <c r="U2" s="114" t="s">
        <v>37</v>
      </c>
      <c r="AI2" s="497"/>
      <c r="AJ2" s="497"/>
      <c r="AK2" s="497"/>
      <c r="AL2" s="498" t="s">
        <v>290</v>
      </c>
    </row>
    <row r="3" spans="1:40" ht="17.25" customHeight="1">
      <c r="A3" s="168" t="s">
        <v>174</v>
      </c>
      <c r="B3" s="81"/>
      <c r="C3" s="82"/>
      <c r="D3" s="82"/>
      <c r="E3" s="82"/>
      <c r="F3" s="82"/>
      <c r="G3" s="82"/>
      <c r="H3" s="83"/>
      <c r="I3" s="83"/>
      <c r="J3" s="83"/>
      <c r="K3" s="83"/>
      <c r="L3" s="83"/>
      <c r="M3" s="83"/>
      <c r="N3" s="83"/>
      <c r="O3" s="83"/>
      <c r="P3" s="83"/>
      <c r="Q3" s="83"/>
      <c r="R3" s="547" t="str">
        <f>実績報告書①!$I$4&amp;実績報告書①!$J$4</f>
        <v>研究課題番号：</v>
      </c>
      <c r="U3" s="510" t="s">
        <v>304</v>
      </c>
      <c r="V3" s="81"/>
      <c r="W3" s="82"/>
      <c r="X3" s="82"/>
      <c r="Y3" s="82"/>
      <c r="Z3" s="82"/>
      <c r="AA3" s="82"/>
      <c r="AB3" s="83"/>
      <c r="AC3" s="83"/>
      <c r="AD3" s="83"/>
      <c r="AE3" s="83"/>
      <c r="AF3" s="83"/>
      <c r="AG3" s="83"/>
      <c r="AH3" s="83"/>
      <c r="AI3" s="548"/>
      <c r="AJ3" s="548"/>
      <c r="AK3" s="548"/>
      <c r="AL3" s="549" t="s">
        <v>322</v>
      </c>
    </row>
    <row r="4" spans="1:40" ht="12.75" customHeight="1">
      <c r="A4" s="115" t="s">
        <v>117</v>
      </c>
      <c r="B4" s="116" t="s">
        <v>337</v>
      </c>
      <c r="C4" s="82"/>
      <c r="D4" s="82"/>
      <c r="E4" s="82"/>
      <c r="F4" s="82"/>
      <c r="G4" s="82"/>
      <c r="H4" s="83"/>
      <c r="I4" s="83"/>
      <c r="J4" s="83"/>
      <c r="K4" s="83"/>
      <c r="L4" s="83"/>
      <c r="M4" s="83"/>
      <c r="N4" s="83"/>
      <c r="O4" s="83"/>
      <c r="P4" s="83"/>
      <c r="Q4" s="83"/>
      <c r="R4" s="83"/>
      <c r="U4" s="115" t="s">
        <v>117</v>
      </c>
      <c r="V4" s="116" t="s">
        <v>337</v>
      </c>
      <c r="W4" s="82"/>
      <c r="X4" s="82"/>
      <c r="Y4" s="82"/>
      <c r="Z4" s="82"/>
      <c r="AA4" s="82"/>
      <c r="AB4" s="83"/>
      <c r="AC4" s="83"/>
      <c r="AD4" s="83"/>
      <c r="AE4" s="83"/>
      <c r="AF4" s="83"/>
      <c r="AG4" s="83"/>
      <c r="AH4" s="83"/>
      <c r="AI4" s="83"/>
      <c r="AJ4" s="83"/>
      <c r="AK4" s="83"/>
      <c r="AL4" s="83"/>
    </row>
    <row r="5" spans="1:40" ht="12.75" customHeight="1">
      <c r="A5" s="115" t="s">
        <v>183</v>
      </c>
      <c r="B5" s="116" t="s">
        <v>337</v>
      </c>
      <c r="C5" s="82"/>
      <c r="D5" s="82"/>
      <c r="E5" s="82"/>
      <c r="F5" s="82"/>
      <c r="G5" s="82"/>
      <c r="H5" s="83"/>
      <c r="I5" s="83"/>
      <c r="J5" s="83"/>
      <c r="K5" s="83"/>
      <c r="L5" s="83"/>
      <c r="M5" s="83"/>
      <c r="N5" s="83"/>
      <c r="O5" s="83"/>
      <c r="P5" s="83"/>
      <c r="Q5" s="83"/>
      <c r="R5" s="83"/>
      <c r="U5" s="115" t="s">
        <v>183</v>
      </c>
      <c r="V5" s="116" t="s">
        <v>337</v>
      </c>
      <c r="W5" s="82"/>
      <c r="X5" s="82"/>
      <c r="Y5" s="82"/>
      <c r="Z5" s="82"/>
      <c r="AA5" s="82"/>
      <c r="AB5" s="83"/>
      <c r="AC5" s="83"/>
      <c r="AD5" s="83"/>
      <c r="AE5" s="83"/>
      <c r="AF5" s="83"/>
      <c r="AG5" s="83"/>
      <c r="AH5" s="83"/>
      <c r="AI5" s="83"/>
      <c r="AJ5" s="83"/>
      <c r="AK5" s="83"/>
      <c r="AL5" s="83"/>
    </row>
    <row r="6" spans="1:40" ht="12.75" customHeight="1">
      <c r="A6" s="115" t="s">
        <v>310</v>
      </c>
      <c r="B6" s="116" t="s">
        <v>158</v>
      </c>
      <c r="C6" s="82"/>
      <c r="D6" s="82"/>
      <c r="E6" s="82"/>
      <c r="F6" s="82"/>
      <c r="G6" s="82"/>
      <c r="H6" s="83"/>
      <c r="I6" s="83"/>
      <c r="J6" s="83"/>
      <c r="K6" s="83"/>
      <c r="L6" s="83"/>
      <c r="M6" s="83"/>
      <c r="N6" s="83"/>
      <c r="O6" s="83"/>
      <c r="P6" s="83"/>
      <c r="Q6" s="83"/>
      <c r="R6" s="83"/>
      <c r="U6" s="115" t="s">
        <v>310</v>
      </c>
      <c r="V6" s="116" t="s">
        <v>158</v>
      </c>
      <c r="W6" s="82"/>
      <c r="X6" s="82"/>
      <c r="Y6" s="82"/>
      <c r="Z6" s="82"/>
      <c r="AA6" s="82"/>
      <c r="AB6" s="83"/>
      <c r="AC6" s="83"/>
      <c r="AD6" s="83"/>
      <c r="AE6" s="83"/>
      <c r="AF6" s="83"/>
      <c r="AG6" s="83"/>
      <c r="AH6" s="83"/>
      <c r="AI6" s="83"/>
      <c r="AJ6" s="83"/>
      <c r="AK6" s="83"/>
      <c r="AL6" s="83"/>
    </row>
    <row r="7" spans="1:40" ht="16.5" customHeight="1">
      <c r="A7" s="169" t="s">
        <v>184</v>
      </c>
      <c r="B7" s="1020" t="str">
        <f>SUBSTITUTE(実績報告書①!B31,"","")</f>
        <v/>
      </c>
      <c r="C7" s="1020"/>
      <c r="D7" s="1020"/>
      <c r="E7" s="1020"/>
      <c r="F7" s="1020"/>
      <c r="G7" s="1020"/>
      <c r="H7" s="1020"/>
      <c r="I7" s="1020"/>
      <c r="J7" s="1020"/>
      <c r="K7" s="1020"/>
      <c r="L7" s="1020"/>
      <c r="M7" s="1020"/>
      <c r="N7" s="1020"/>
      <c r="O7" s="1020"/>
      <c r="P7" s="1020"/>
      <c r="Q7" s="1020"/>
      <c r="R7" s="515"/>
      <c r="S7" s="515"/>
      <c r="T7" s="515"/>
      <c r="U7" s="169" t="s">
        <v>184</v>
      </c>
      <c r="V7" s="516" t="s">
        <v>291</v>
      </c>
      <c r="W7" s="516"/>
      <c r="X7" s="516"/>
      <c r="Y7" s="516"/>
      <c r="Z7" s="516"/>
      <c r="AA7" s="516"/>
      <c r="AB7" s="516"/>
      <c r="AC7" s="516"/>
      <c r="AD7" s="516"/>
      <c r="AE7" s="516"/>
      <c r="AF7" s="516"/>
      <c r="AG7" s="516"/>
      <c r="AH7" s="516"/>
      <c r="AI7" s="516"/>
      <c r="AJ7" s="516"/>
      <c r="AK7" s="515"/>
      <c r="AL7" s="515"/>
      <c r="AM7" s="515"/>
      <c r="AN7" s="515"/>
    </row>
    <row r="8" spans="1:40" ht="16.5" customHeight="1">
      <c r="A8" s="169" t="s">
        <v>185</v>
      </c>
      <c r="B8" s="1021" t="str">
        <f>SUBSTITUTE(実績報告書①!F17,"（コンソーシアム名）","")</f>
        <v/>
      </c>
      <c r="C8" s="1021"/>
      <c r="D8" s="1021"/>
      <c r="E8" s="1021"/>
      <c r="F8" s="1021"/>
      <c r="G8" s="1021"/>
      <c r="H8" s="1021"/>
      <c r="I8" s="1021"/>
      <c r="J8" s="1021"/>
      <c r="K8" s="1021"/>
      <c r="L8" s="1021"/>
      <c r="M8" s="1021"/>
      <c r="N8" s="1021"/>
      <c r="O8" s="1021"/>
      <c r="P8" s="1021"/>
      <c r="Q8" s="1021"/>
      <c r="R8"/>
      <c r="S8"/>
      <c r="T8"/>
      <c r="U8" s="169" t="s">
        <v>185</v>
      </c>
      <c r="V8" s="517" t="s">
        <v>291</v>
      </c>
      <c r="W8" s="517"/>
      <c r="X8" s="517"/>
      <c r="Y8" s="517"/>
      <c r="Z8" s="517"/>
      <c r="AA8" s="517"/>
      <c r="AB8" s="517"/>
      <c r="AC8" s="517"/>
      <c r="AD8" s="517"/>
      <c r="AE8" s="517"/>
      <c r="AF8" s="517"/>
      <c r="AG8" s="517"/>
      <c r="AH8" s="517"/>
      <c r="AI8" s="517"/>
      <c r="AJ8" s="517"/>
      <c r="AK8"/>
      <c r="AL8"/>
      <c r="AM8"/>
      <c r="AN8"/>
    </row>
    <row r="9" spans="1:40" ht="16.5" customHeight="1">
      <c r="A9" s="169" t="s">
        <v>186</v>
      </c>
      <c r="B9" s="1006" t="str">
        <f>実績報告書①!C35</f>
        <v>令和　年　月　日</v>
      </c>
      <c r="C9" s="1006"/>
      <c r="D9" s="117" t="s">
        <v>25</v>
      </c>
      <c r="E9" s="1013" t="str">
        <f>実績報告書①!C36</f>
        <v>令和　年　月　日</v>
      </c>
      <c r="F9" s="1013"/>
      <c r="G9" s="1022"/>
      <c r="H9" s="1022"/>
      <c r="I9" s="53"/>
      <c r="J9" s="53"/>
      <c r="K9" s="53"/>
      <c r="L9" s="53"/>
      <c r="M9" s="53"/>
      <c r="N9" s="53"/>
      <c r="O9" s="53"/>
      <c r="P9" s="53"/>
      <c r="Q9" s="53"/>
      <c r="R9" s="53"/>
      <c r="U9" s="169" t="s">
        <v>186</v>
      </c>
      <c r="V9" s="1023" t="s">
        <v>291</v>
      </c>
      <c r="W9" s="1024"/>
      <c r="X9" s="117" t="s">
        <v>25</v>
      </c>
      <c r="Y9" s="1025" t="s">
        <v>291</v>
      </c>
      <c r="Z9" s="1026"/>
      <c r="AA9" s="1022"/>
      <c r="AB9" s="1022"/>
      <c r="AC9" s="53"/>
      <c r="AD9" s="53"/>
      <c r="AE9" s="53"/>
      <c r="AF9" s="53"/>
      <c r="AG9" s="53"/>
      <c r="AH9" s="53"/>
      <c r="AI9" s="53"/>
      <c r="AJ9" s="53"/>
      <c r="AK9" s="53"/>
      <c r="AL9" s="53"/>
    </row>
    <row r="10" spans="1:40" ht="16.5" customHeight="1">
      <c r="A10" s="125"/>
      <c r="B10" s="157"/>
      <c r="C10" s="157"/>
      <c r="D10" s="117"/>
      <c r="E10" s="156"/>
      <c r="F10" s="156"/>
      <c r="G10" s="158"/>
      <c r="H10" s="158"/>
      <c r="I10" s="53"/>
      <c r="J10" s="53"/>
      <c r="K10" s="53"/>
      <c r="L10" s="53"/>
      <c r="M10" s="53"/>
      <c r="N10" s="53"/>
      <c r="O10" s="53"/>
      <c r="P10" s="53"/>
      <c r="Q10" s="53"/>
      <c r="R10" s="53"/>
      <c r="U10" s="125"/>
      <c r="V10" s="157"/>
      <c r="W10" s="157"/>
      <c r="X10" s="117"/>
      <c r="Y10" s="156"/>
      <c r="Z10" s="156"/>
      <c r="AA10" s="158"/>
      <c r="AB10" s="158"/>
      <c r="AC10" s="53"/>
      <c r="AD10" s="53"/>
      <c r="AE10" s="53"/>
      <c r="AF10" s="53"/>
      <c r="AG10" s="53"/>
      <c r="AH10" s="53"/>
      <c r="AI10" s="53"/>
      <c r="AJ10" s="53"/>
      <c r="AK10" s="53"/>
      <c r="AL10" s="53"/>
    </row>
    <row r="11" spans="1:40" ht="20.25" customHeight="1" thickBot="1">
      <c r="A11" s="170" t="s">
        <v>175</v>
      </c>
      <c r="B11" s="160"/>
      <c r="C11" s="160"/>
      <c r="D11" s="160"/>
      <c r="E11" s="160"/>
      <c r="F11" s="160"/>
      <c r="G11" s="160"/>
      <c r="H11" s="160"/>
      <c r="I11" s="160"/>
      <c r="J11" s="160"/>
      <c r="K11" s="160"/>
      <c r="L11" s="160"/>
      <c r="M11" s="160"/>
      <c r="N11" s="160"/>
      <c r="O11" s="160"/>
      <c r="P11" s="160"/>
      <c r="Q11" s="160"/>
      <c r="R11" s="160"/>
      <c r="U11" s="170" t="s">
        <v>175</v>
      </c>
      <c r="V11" s="160"/>
      <c r="W11" s="160"/>
      <c r="X11" s="160"/>
      <c r="Y11" s="160"/>
      <c r="Z11" s="160"/>
      <c r="AA11" s="160"/>
      <c r="AB11" s="160"/>
      <c r="AC11" s="160"/>
      <c r="AD11" s="160"/>
      <c r="AE11" s="160"/>
      <c r="AF11" s="160"/>
      <c r="AG11" s="160"/>
      <c r="AH11" s="160"/>
      <c r="AI11" s="160"/>
      <c r="AJ11" s="160"/>
      <c r="AK11" s="160"/>
      <c r="AL11" s="160"/>
    </row>
    <row r="12" spans="1:40" s="114" customFormat="1" ht="16.5" customHeight="1">
      <c r="A12" s="1007" t="s">
        <v>138</v>
      </c>
      <c r="B12" s="1009" t="s">
        <v>72</v>
      </c>
      <c r="C12" s="1010"/>
      <c r="D12" s="1011"/>
      <c r="E12" s="1011"/>
      <c r="F12" s="1012"/>
      <c r="G12" s="999" t="s">
        <v>73</v>
      </c>
      <c r="H12" s="1000"/>
      <c r="I12" s="1000"/>
      <c r="J12" s="1000"/>
      <c r="K12" s="1000"/>
      <c r="L12" s="1000"/>
      <c r="M12" s="1000"/>
      <c r="N12" s="1000"/>
      <c r="O12" s="1000"/>
      <c r="P12" s="1000"/>
      <c r="Q12" s="1014" t="s">
        <v>88</v>
      </c>
      <c r="R12" s="1016" t="s">
        <v>89</v>
      </c>
      <c r="U12" s="1007" t="s">
        <v>138</v>
      </c>
      <c r="V12" s="1009" t="s">
        <v>72</v>
      </c>
      <c r="W12" s="1010"/>
      <c r="X12" s="1011"/>
      <c r="Y12" s="1011"/>
      <c r="Z12" s="1012"/>
      <c r="AA12" s="999" t="s">
        <v>73</v>
      </c>
      <c r="AB12" s="1000"/>
      <c r="AC12" s="1000"/>
      <c r="AD12" s="1000"/>
      <c r="AE12" s="1000"/>
      <c r="AF12" s="1000"/>
      <c r="AG12" s="1000"/>
      <c r="AH12" s="1000"/>
      <c r="AI12" s="1000"/>
      <c r="AJ12" s="1000"/>
      <c r="AK12" s="1014" t="s">
        <v>88</v>
      </c>
      <c r="AL12" s="1016" t="s">
        <v>89</v>
      </c>
    </row>
    <row r="13" spans="1:40" s="114" customFormat="1" ht="30" customHeight="1" thickBot="1">
      <c r="A13" s="1008"/>
      <c r="B13" s="213"/>
      <c r="C13" s="214"/>
      <c r="D13" s="214"/>
      <c r="E13" s="214"/>
      <c r="F13" s="215" t="s">
        <v>123</v>
      </c>
      <c r="G13" s="216"/>
      <c r="H13" s="217"/>
      <c r="I13" s="217"/>
      <c r="J13" s="217"/>
      <c r="K13" s="217"/>
      <c r="L13" s="217"/>
      <c r="M13" s="217"/>
      <c r="N13" s="217"/>
      <c r="O13" s="217"/>
      <c r="P13" s="214"/>
      <c r="Q13" s="1015"/>
      <c r="R13" s="1017"/>
      <c r="U13" s="1008"/>
      <c r="V13" s="213" t="s">
        <v>292</v>
      </c>
      <c r="W13" s="214"/>
      <c r="X13" s="214"/>
      <c r="Y13" s="214"/>
      <c r="Z13" s="215" t="s">
        <v>123</v>
      </c>
      <c r="AA13" s="216" t="s">
        <v>305</v>
      </c>
      <c r="AB13" s="217"/>
      <c r="AC13" s="217"/>
      <c r="AD13" s="217"/>
      <c r="AE13" s="217"/>
      <c r="AF13" s="217"/>
      <c r="AG13" s="217"/>
      <c r="AH13" s="217"/>
      <c r="AI13" s="217"/>
      <c r="AJ13" s="214"/>
      <c r="AK13" s="1015"/>
      <c r="AL13" s="1017"/>
    </row>
    <row r="14" spans="1:40" s="172" customFormat="1" ht="18.75" customHeight="1">
      <c r="A14" s="726" t="s">
        <v>49</v>
      </c>
      <c r="B14" s="735">
        <f>B15+B18+B21+B25</f>
        <v>0</v>
      </c>
      <c r="C14" s="728">
        <f>C15+C18+C21+C25</f>
        <v>0</v>
      </c>
      <c r="D14" s="729">
        <f>D15+D18+D21+D25</f>
        <v>0</v>
      </c>
      <c r="E14" s="729">
        <f>E15+E18+E21+E25</f>
        <v>0</v>
      </c>
      <c r="F14" s="730">
        <f>SUM(B14:E14)</f>
        <v>0</v>
      </c>
      <c r="G14" s="735">
        <f t="shared" ref="G14:P14" si="0">G15+G18+G21+G25</f>
        <v>0</v>
      </c>
      <c r="H14" s="728">
        <f t="shared" si="0"/>
        <v>0</v>
      </c>
      <c r="I14" s="728">
        <f t="shared" si="0"/>
        <v>0</v>
      </c>
      <c r="J14" s="728">
        <f t="shared" ref="J14:K14" si="1">J15+J18+J21+J25</f>
        <v>0</v>
      </c>
      <c r="K14" s="728">
        <f t="shared" si="1"/>
        <v>0</v>
      </c>
      <c r="L14" s="728">
        <f t="shared" ref="L14" si="2">L15+L18+L21+L25</f>
        <v>0</v>
      </c>
      <c r="M14" s="728">
        <f t="shared" si="0"/>
        <v>0</v>
      </c>
      <c r="N14" s="728">
        <f t="shared" si="0"/>
        <v>0</v>
      </c>
      <c r="O14" s="728">
        <f t="shared" si="0"/>
        <v>0</v>
      </c>
      <c r="P14" s="729">
        <f t="shared" si="0"/>
        <v>0</v>
      </c>
      <c r="Q14" s="728">
        <f t="shared" ref="Q14:Q19" si="3">SUM(F14:P14)</f>
        <v>0</v>
      </c>
      <c r="R14" s="223"/>
      <c r="U14" s="218" t="s">
        <v>49</v>
      </c>
      <c r="V14" s="219"/>
      <c r="W14" s="220"/>
      <c r="X14" s="221"/>
      <c r="Y14" s="221"/>
      <c r="Z14" s="222"/>
      <c r="AA14" s="219"/>
      <c r="AB14" s="220"/>
      <c r="AC14" s="220"/>
      <c r="AD14" s="220"/>
      <c r="AE14" s="220"/>
      <c r="AF14" s="220"/>
      <c r="AG14" s="220"/>
      <c r="AH14" s="220"/>
      <c r="AI14" s="220"/>
      <c r="AJ14" s="221"/>
      <c r="AK14" s="220"/>
      <c r="AL14" s="223"/>
    </row>
    <row r="15" spans="1:40" s="114" customFormat="1" ht="18.75" customHeight="1">
      <c r="A15" s="224" t="s">
        <v>46</v>
      </c>
      <c r="B15" s="225">
        <f>SUM(B16:B17)</f>
        <v>0</v>
      </c>
      <c r="C15" s="225">
        <f>SUM(C16:C17)</f>
        <v>0</v>
      </c>
      <c r="D15" s="226">
        <f t="shared" ref="D15:E15" si="4">SUM(D16:D17)</f>
        <v>0</v>
      </c>
      <c r="E15" s="227">
        <f t="shared" si="4"/>
        <v>0</v>
      </c>
      <c r="F15" s="228">
        <f t="shared" ref="F15:F17" si="5">SUM(B15:E15)</f>
        <v>0</v>
      </c>
      <c r="G15" s="225">
        <f t="shared" ref="G15:P15" si="6">SUM(G16:G17)</f>
        <v>0</v>
      </c>
      <c r="H15" s="226">
        <f t="shared" si="6"/>
        <v>0</v>
      </c>
      <c r="I15" s="226">
        <f t="shared" si="6"/>
        <v>0</v>
      </c>
      <c r="J15" s="226">
        <f t="shared" ref="J15:K15" si="7">SUM(J16:J17)</f>
        <v>0</v>
      </c>
      <c r="K15" s="226">
        <f t="shared" si="7"/>
        <v>0</v>
      </c>
      <c r="L15" s="226">
        <f t="shared" si="6"/>
        <v>0</v>
      </c>
      <c r="M15" s="226">
        <f t="shared" ref="M15:O15" si="8">SUM(M16:M17)</f>
        <v>0</v>
      </c>
      <c r="N15" s="226">
        <f t="shared" si="8"/>
        <v>0</v>
      </c>
      <c r="O15" s="226">
        <f t="shared" si="8"/>
        <v>0</v>
      </c>
      <c r="P15" s="229">
        <f t="shared" si="6"/>
        <v>0</v>
      </c>
      <c r="Q15" s="226">
        <f t="shared" si="3"/>
        <v>0</v>
      </c>
      <c r="R15" s="230"/>
      <c r="U15" s="224" t="s">
        <v>46</v>
      </c>
      <c r="V15" s="225"/>
      <c r="W15" s="225"/>
      <c r="X15" s="226"/>
      <c r="Y15" s="227"/>
      <c r="Z15" s="228"/>
      <c r="AA15" s="225"/>
      <c r="AB15" s="226"/>
      <c r="AC15" s="226"/>
      <c r="AD15" s="226"/>
      <c r="AE15" s="226"/>
      <c r="AF15" s="226"/>
      <c r="AG15" s="226"/>
      <c r="AH15" s="226"/>
      <c r="AI15" s="226"/>
      <c r="AJ15" s="229"/>
      <c r="AK15" s="226"/>
      <c r="AL15" s="230"/>
    </row>
    <row r="16" spans="1:40" s="114" customFormat="1" ht="18.75" customHeight="1">
      <c r="A16" s="231" t="s">
        <v>96</v>
      </c>
      <c r="B16" s="232"/>
      <c r="C16" s="233"/>
      <c r="D16" s="234"/>
      <c r="E16" s="234"/>
      <c r="F16" s="235">
        <f t="shared" si="5"/>
        <v>0</v>
      </c>
      <c r="G16" s="232"/>
      <c r="H16" s="233"/>
      <c r="I16" s="233"/>
      <c r="J16" s="233"/>
      <c r="K16" s="233"/>
      <c r="L16" s="233"/>
      <c r="M16" s="233"/>
      <c r="N16" s="233"/>
      <c r="O16" s="233"/>
      <c r="P16" s="234"/>
      <c r="Q16" s="262">
        <f t="shared" si="3"/>
        <v>0</v>
      </c>
      <c r="R16" s="230"/>
      <c r="U16" s="231" t="s">
        <v>96</v>
      </c>
      <c r="V16" s="232"/>
      <c r="W16" s="233"/>
      <c r="X16" s="234"/>
      <c r="Y16" s="234"/>
      <c r="Z16" s="235"/>
      <c r="AA16" s="232"/>
      <c r="AB16" s="233"/>
      <c r="AC16" s="233"/>
      <c r="AD16" s="233"/>
      <c r="AE16" s="233"/>
      <c r="AF16" s="233"/>
      <c r="AG16" s="233"/>
      <c r="AH16" s="233"/>
      <c r="AI16" s="233"/>
      <c r="AJ16" s="234"/>
      <c r="AK16" s="262"/>
      <c r="AL16" s="230"/>
    </row>
    <row r="17" spans="1:38" s="114" customFormat="1" ht="18.75" customHeight="1">
      <c r="A17" s="231" t="s">
        <v>97</v>
      </c>
      <c r="B17" s="232"/>
      <c r="C17" s="233"/>
      <c r="D17" s="234"/>
      <c r="E17" s="234"/>
      <c r="F17" s="235">
        <f t="shared" si="5"/>
        <v>0</v>
      </c>
      <c r="G17" s="232"/>
      <c r="H17" s="233"/>
      <c r="I17" s="233"/>
      <c r="J17" s="233"/>
      <c r="K17" s="233"/>
      <c r="L17" s="233"/>
      <c r="M17" s="233"/>
      <c r="N17" s="233"/>
      <c r="O17" s="233"/>
      <c r="P17" s="234"/>
      <c r="Q17" s="262">
        <f t="shared" si="3"/>
        <v>0</v>
      </c>
      <c r="R17" s="230"/>
      <c r="U17" s="231" t="s">
        <v>97</v>
      </c>
      <c r="V17" s="232"/>
      <c r="W17" s="233"/>
      <c r="X17" s="234"/>
      <c r="Y17" s="234"/>
      <c r="Z17" s="235"/>
      <c r="AA17" s="232"/>
      <c r="AB17" s="233"/>
      <c r="AC17" s="233"/>
      <c r="AD17" s="233"/>
      <c r="AE17" s="233"/>
      <c r="AF17" s="233"/>
      <c r="AG17" s="233"/>
      <c r="AH17" s="233"/>
      <c r="AI17" s="233"/>
      <c r="AJ17" s="234"/>
      <c r="AK17" s="262"/>
      <c r="AL17" s="230"/>
    </row>
    <row r="18" spans="1:38" s="114" customFormat="1" ht="18.75" customHeight="1">
      <c r="A18" s="224" t="s">
        <v>47</v>
      </c>
      <c r="B18" s="225">
        <f>SUM(B19:B20)</f>
        <v>0</v>
      </c>
      <c r="C18" s="226">
        <f t="shared" ref="C18:P18" si="9">SUM(C19:C20)</f>
        <v>0</v>
      </c>
      <c r="D18" s="226">
        <f t="shared" si="9"/>
        <v>0</v>
      </c>
      <c r="E18" s="226">
        <f t="shared" si="9"/>
        <v>0</v>
      </c>
      <c r="F18" s="228">
        <f t="shared" ref="F18:F20" si="10">SUM(B18:E18)</f>
        <v>0</v>
      </c>
      <c r="G18" s="225">
        <f t="shared" si="9"/>
        <v>0</v>
      </c>
      <c r="H18" s="226">
        <f t="shared" si="9"/>
        <v>0</v>
      </c>
      <c r="I18" s="226">
        <f t="shared" si="9"/>
        <v>0</v>
      </c>
      <c r="J18" s="226">
        <f t="shared" ref="J18:K18" si="11">SUM(J19:J20)</f>
        <v>0</v>
      </c>
      <c r="K18" s="226">
        <f t="shared" si="11"/>
        <v>0</v>
      </c>
      <c r="L18" s="226">
        <f t="shared" si="9"/>
        <v>0</v>
      </c>
      <c r="M18" s="226">
        <f t="shared" ref="M18:O18" si="12">SUM(M19:M20)</f>
        <v>0</v>
      </c>
      <c r="N18" s="226">
        <f t="shared" si="12"/>
        <v>0</v>
      </c>
      <c r="O18" s="226">
        <f t="shared" si="12"/>
        <v>0</v>
      </c>
      <c r="P18" s="229">
        <f t="shared" si="9"/>
        <v>0</v>
      </c>
      <c r="Q18" s="226">
        <f t="shared" si="3"/>
        <v>0</v>
      </c>
      <c r="R18" s="230"/>
      <c r="U18" s="224" t="s">
        <v>47</v>
      </c>
      <c r="V18" s="225"/>
      <c r="W18" s="226"/>
      <c r="X18" s="226"/>
      <c r="Y18" s="226"/>
      <c r="Z18" s="228"/>
      <c r="AA18" s="225"/>
      <c r="AB18" s="226"/>
      <c r="AC18" s="226"/>
      <c r="AD18" s="226"/>
      <c r="AE18" s="226"/>
      <c r="AF18" s="226"/>
      <c r="AG18" s="226"/>
      <c r="AH18" s="226"/>
      <c r="AI18" s="226"/>
      <c r="AJ18" s="229"/>
      <c r="AK18" s="226"/>
      <c r="AL18" s="230"/>
    </row>
    <row r="19" spans="1:38" s="114" customFormat="1" ht="18.75" customHeight="1">
      <c r="A19" s="236" t="s">
        <v>98</v>
      </c>
      <c r="B19" s="232"/>
      <c r="C19" s="233"/>
      <c r="D19" s="234"/>
      <c r="E19" s="234"/>
      <c r="F19" s="235">
        <f t="shared" si="10"/>
        <v>0</v>
      </c>
      <c r="G19" s="232"/>
      <c r="H19" s="233"/>
      <c r="I19" s="233"/>
      <c r="J19" s="233"/>
      <c r="K19" s="233"/>
      <c r="L19" s="233"/>
      <c r="M19" s="233"/>
      <c r="N19" s="233"/>
      <c r="O19" s="233"/>
      <c r="P19" s="234"/>
      <c r="Q19" s="262">
        <f t="shared" si="3"/>
        <v>0</v>
      </c>
      <c r="R19" s="230"/>
      <c r="U19" s="236" t="s">
        <v>98</v>
      </c>
      <c r="V19" s="232"/>
      <c r="W19" s="233"/>
      <c r="X19" s="234"/>
      <c r="Y19" s="234"/>
      <c r="Z19" s="235"/>
      <c r="AA19" s="232"/>
      <c r="AB19" s="233"/>
      <c r="AC19" s="233"/>
      <c r="AD19" s="233"/>
      <c r="AE19" s="233"/>
      <c r="AF19" s="233"/>
      <c r="AG19" s="233"/>
      <c r="AH19" s="233"/>
      <c r="AI19" s="233"/>
      <c r="AJ19" s="234"/>
      <c r="AK19" s="262"/>
      <c r="AL19" s="230"/>
    </row>
    <row r="20" spans="1:38" s="114" customFormat="1" ht="18.75" customHeight="1">
      <c r="A20" s="236" t="s">
        <v>99</v>
      </c>
      <c r="B20" s="232"/>
      <c r="C20" s="233"/>
      <c r="D20" s="234"/>
      <c r="E20" s="234"/>
      <c r="F20" s="235">
        <f t="shared" si="10"/>
        <v>0</v>
      </c>
      <c r="G20" s="232"/>
      <c r="H20" s="233"/>
      <c r="I20" s="233"/>
      <c r="J20" s="233"/>
      <c r="K20" s="233"/>
      <c r="L20" s="233"/>
      <c r="M20" s="233"/>
      <c r="N20" s="233"/>
      <c r="O20" s="233"/>
      <c r="P20" s="234"/>
      <c r="Q20" s="262">
        <f t="shared" ref="Q20:Q33" si="13">SUM(F20:P20)</f>
        <v>0</v>
      </c>
      <c r="R20" s="230"/>
      <c r="U20" s="236" t="s">
        <v>99</v>
      </c>
      <c r="V20" s="232"/>
      <c r="W20" s="233"/>
      <c r="X20" s="234"/>
      <c r="Y20" s="234"/>
      <c r="Z20" s="235"/>
      <c r="AA20" s="232"/>
      <c r="AB20" s="233"/>
      <c r="AC20" s="233"/>
      <c r="AD20" s="233"/>
      <c r="AE20" s="233"/>
      <c r="AF20" s="233"/>
      <c r="AG20" s="233"/>
      <c r="AH20" s="233"/>
      <c r="AI20" s="233"/>
      <c r="AJ20" s="234"/>
      <c r="AK20" s="262"/>
      <c r="AL20" s="230"/>
    </row>
    <row r="21" spans="1:38" s="114" customFormat="1" ht="18.75" customHeight="1">
      <c r="A21" s="224" t="s">
        <v>69</v>
      </c>
      <c r="B21" s="225">
        <f>SUM(B22:B24)</f>
        <v>0</v>
      </c>
      <c r="C21" s="226">
        <f>SUM(C22:C24)</f>
        <v>0</v>
      </c>
      <c r="D21" s="226">
        <f>SUM(D22:D24)</f>
        <v>0</v>
      </c>
      <c r="E21" s="226">
        <f>SUM(E22:E24)</f>
        <v>0</v>
      </c>
      <c r="F21" s="228">
        <f>SUM(B21:E21)</f>
        <v>0</v>
      </c>
      <c r="G21" s="225">
        <f t="shared" ref="G21:P21" si="14">SUM(G22:G24)</f>
        <v>0</v>
      </c>
      <c r="H21" s="226">
        <f t="shared" si="14"/>
        <v>0</v>
      </c>
      <c r="I21" s="226">
        <f t="shared" si="14"/>
        <v>0</v>
      </c>
      <c r="J21" s="226">
        <f t="shared" ref="J21:K21" si="15">SUM(J22:J24)</f>
        <v>0</v>
      </c>
      <c r="K21" s="226">
        <f t="shared" si="15"/>
        <v>0</v>
      </c>
      <c r="L21" s="226">
        <f t="shared" ref="L21" si="16">SUM(L22:L24)</f>
        <v>0</v>
      </c>
      <c r="M21" s="226">
        <f t="shared" si="14"/>
        <v>0</v>
      </c>
      <c r="N21" s="226">
        <f t="shared" si="14"/>
        <v>0</v>
      </c>
      <c r="O21" s="226">
        <f t="shared" si="14"/>
        <v>0</v>
      </c>
      <c r="P21" s="229">
        <f t="shared" si="14"/>
        <v>0</v>
      </c>
      <c r="Q21" s="226">
        <f t="shared" si="13"/>
        <v>0</v>
      </c>
      <c r="R21" s="230"/>
      <c r="U21" s="224" t="s">
        <v>69</v>
      </c>
      <c r="V21" s="225"/>
      <c r="W21" s="226"/>
      <c r="X21" s="226"/>
      <c r="Y21" s="226"/>
      <c r="Z21" s="228"/>
      <c r="AA21" s="225"/>
      <c r="AB21" s="226"/>
      <c r="AC21" s="226"/>
      <c r="AD21" s="226"/>
      <c r="AE21" s="226"/>
      <c r="AF21" s="226"/>
      <c r="AG21" s="226"/>
      <c r="AH21" s="226"/>
      <c r="AI21" s="226"/>
      <c r="AJ21" s="229"/>
      <c r="AK21" s="226"/>
      <c r="AL21" s="230"/>
    </row>
    <row r="22" spans="1:38" s="114" customFormat="1" ht="18.75" customHeight="1">
      <c r="A22" s="237" t="s">
        <v>105</v>
      </c>
      <c r="B22" s="232"/>
      <c r="C22" s="233"/>
      <c r="D22" s="234"/>
      <c r="E22" s="234"/>
      <c r="F22" s="235">
        <f t="shared" ref="F22:F24" si="17">SUM(B22:E22)</f>
        <v>0</v>
      </c>
      <c r="G22" s="232"/>
      <c r="H22" s="233"/>
      <c r="I22" s="233"/>
      <c r="J22" s="233"/>
      <c r="K22" s="233"/>
      <c r="L22" s="233"/>
      <c r="M22" s="233"/>
      <c r="N22" s="233"/>
      <c r="O22" s="233"/>
      <c r="P22" s="234"/>
      <c r="Q22" s="262">
        <f t="shared" si="13"/>
        <v>0</v>
      </c>
      <c r="R22" s="230"/>
      <c r="U22" s="237" t="s">
        <v>105</v>
      </c>
      <c r="V22" s="232"/>
      <c r="W22" s="233"/>
      <c r="X22" s="234"/>
      <c r="Y22" s="234"/>
      <c r="Z22" s="235"/>
      <c r="AA22" s="232"/>
      <c r="AB22" s="233"/>
      <c r="AC22" s="233"/>
      <c r="AD22" s="233"/>
      <c r="AE22" s="233"/>
      <c r="AF22" s="233"/>
      <c r="AG22" s="233"/>
      <c r="AH22" s="233"/>
      <c r="AI22" s="233"/>
      <c r="AJ22" s="234"/>
      <c r="AK22" s="262"/>
      <c r="AL22" s="230"/>
    </row>
    <row r="23" spans="1:38" s="114" customFormat="1" ht="18.75" customHeight="1">
      <c r="A23" s="231" t="s">
        <v>106</v>
      </c>
      <c r="B23" s="232"/>
      <c r="C23" s="233"/>
      <c r="D23" s="234"/>
      <c r="E23" s="234"/>
      <c r="F23" s="235">
        <f t="shared" si="17"/>
        <v>0</v>
      </c>
      <c r="G23" s="232"/>
      <c r="H23" s="233"/>
      <c r="I23" s="233"/>
      <c r="J23" s="233"/>
      <c r="K23" s="233"/>
      <c r="L23" s="233"/>
      <c r="M23" s="233"/>
      <c r="N23" s="233"/>
      <c r="O23" s="233"/>
      <c r="P23" s="234"/>
      <c r="Q23" s="262">
        <f t="shared" si="13"/>
        <v>0</v>
      </c>
      <c r="R23" s="230"/>
      <c r="U23" s="231" t="s">
        <v>106</v>
      </c>
      <c r="V23" s="232"/>
      <c r="W23" s="233"/>
      <c r="X23" s="234"/>
      <c r="Y23" s="234"/>
      <c r="Z23" s="235"/>
      <c r="AA23" s="232"/>
      <c r="AB23" s="233"/>
      <c r="AC23" s="233"/>
      <c r="AD23" s="233"/>
      <c r="AE23" s="233"/>
      <c r="AF23" s="233"/>
      <c r="AG23" s="233"/>
      <c r="AH23" s="233"/>
      <c r="AI23" s="233"/>
      <c r="AJ23" s="234"/>
      <c r="AK23" s="262"/>
      <c r="AL23" s="230"/>
    </row>
    <row r="24" spans="1:38" s="114" customFormat="1" ht="18.75" customHeight="1">
      <c r="A24" s="231" t="s">
        <v>107</v>
      </c>
      <c r="B24" s="232"/>
      <c r="C24" s="233"/>
      <c r="D24" s="234"/>
      <c r="E24" s="234"/>
      <c r="F24" s="235">
        <f t="shared" si="17"/>
        <v>0</v>
      </c>
      <c r="G24" s="232"/>
      <c r="H24" s="233"/>
      <c r="I24" s="233"/>
      <c r="J24" s="233"/>
      <c r="K24" s="233"/>
      <c r="L24" s="233"/>
      <c r="M24" s="233"/>
      <c r="N24" s="233"/>
      <c r="O24" s="233"/>
      <c r="P24" s="234"/>
      <c r="Q24" s="262">
        <f t="shared" si="13"/>
        <v>0</v>
      </c>
      <c r="R24" s="230"/>
      <c r="U24" s="231" t="s">
        <v>107</v>
      </c>
      <c r="V24" s="232"/>
      <c r="W24" s="233"/>
      <c r="X24" s="234"/>
      <c r="Y24" s="234"/>
      <c r="Z24" s="235"/>
      <c r="AA24" s="232"/>
      <c r="AB24" s="233"/>
      <c r="AC24" s="233"/>
      <c r="AD24" s="233"/>
      <c r="AE24" s="233"/>
      <c r="AF24" s="233"/>
      <c r="AG24" s="233"/>
      <c r="AH24" s="233"/>
      <c r="AI24" s="233"/>
      <c r="AJ24" s="234"/>
      <c r="AK24" s="262"/>
      <c r="AL24" s="230"/>
    </row>
    <row r="25" spans="1:38" s="114" customFormat="1" ht="18.75" customHeight="1">
      <c r="A25" s="224" t="s">
        <v>70</v>
      </c>
      <c r="B25" s="225">
        <f>SUM(B26:B32)</f>
        <v>0</v>
      </c>
      <c r="C25" s="226">
        <f>SUM(C26:C32)</f>
        <v>0</v>
      </c>
      <c r="D25" s="226">
        <f t="shared" ref="D25:E25" si="18">SUM(D26:D32)</f>
        <v>0</v>
      </c>
      <c r="E25" s="226">
        <f t="shared" si="18"/>
        <v>0</v>
      </c>
      <c r="F25" s="228">
        <f>SUM(B25:E25)</f>
        <v>0</v>
      </c>
      <c r="G25" s="225">
        <f t="shared" ref="G25:P25" si="19">SUM(G26:G32)</f>
        <v>0</v>
      </c>
      <c r="H25" s="226">
        <f t="shared" si="19"/>
        <v>0</v>
      </c>
      <c r="I25" s="226">
        <f t="shared" si="19"/>
        <v>0</v>
      </c>
      <c r="J25" s="226">
        <f t="shared" ref="J25:K25" si="20">SUM(J26:J32)</f>
        <v>0</v>
      </c>
      <c r="K25" s="226">
        <f t="shared" si="20"/>
        <v>0</v>
      </c>
      <c r="L25" s="226">
        <f t="shared" ref="L25" si="21">SUM(L26:L32)</f>
        <v>0</v>
      </c>
      <c r="M25" s="226">
        <f t="shared" si="19"/>
        <v>0</v>
      </c>
      <c r="N25" s="226">
        <f t="shared" si="19"/>
        <v>0</v>
      </c>
      <c r="O25" s="226">
        <f t="shared" si="19"/>
        <v>0</v>
      </c>
      <c r="P25" s="229">
        <f t="shared" si="19"/>
        <v>0</v>
      </c>
      <c r="Q25" s="226">
        <f t="shared" si="13"/>
        <v>0</v>
      </c>
      <c r="R25" s="230"/>
      <c r="U25" s="224" t="s">
        <v>70</v>
      </c>
      <c r="V25" s="225"/>
      <c r="W25" s="226"/>
      <c r="X25" s="226"/>
      <c r="Y25" s="226"/>
      <c r="Z25" s="228"/>
      <c r="AA25" s="225"/>
      <c r="AB25" s="226"/>
      <c r="AC25" s="226"/>
      <c r="AD25" s="226"/>
      <c r="AE25" s="226"/>
      <c r="AF25" s="226"/>
      <c r="AG25" s="226"/>
      <c r="AH25" s="226"/>
      <c r="AI25" s="226"/>
      <c r="AJ25" s="229"/>
      <c r="AK25" s="226"/>
      <c r="AL25" s="230"/>
    </row>
    <row r="26" spans="1:38" s="114" customFormat="1" ht="18.75" customHeight="1">
      <c r="A26" s="231" t="s">
        <v>116</v>
      </c>
      <c r="B26" s="232"/>
      <c r="C26" s="233"/>
      <c r="D26" s="234"/>
      <c r="E26" s="234"/>
      <c r="F26" s="235">
        <f t="shared" ref="F26:F31" si="22">SUM(B26:E26)</f>
        <v>0</v>
      </c>
      <c r="G26" s="232"/>
      <c r="H26" s="233"/>
      <c r="I26" s="233"/>
      <c r="J26" s="233"/>
      <c r="K26" s="233"/>
      <c r="L26" s="233"/>
      <c r="M26" s="233"/>
      <c r="N26" s="233"/>
      <c r="O26" s="233"/>
      <c r="P26" s="234"/>
      <c r="Q26" s="262">
        <f t="shared" si="13"/>
        <v>0</v>
      </c>
      <c r="R26" s="230"/>
      <c r="U26" s="231" t="s">
        <v>116</v>
      </c>
      <c r="V26" s="232"/>
      <c r="W26" s="233"/>
      <c r="X26" s="234"/>
      <c r="Y26" s="234"/>
      <c r="Z26" s="235"/>
      <c r="AA26" s="232"/>
      <c r="AB26" s="233"/>
      <c r="AC26" s="233"/>
      <c r="AD26" s="233"/>
      <c r="AE26" s="233"/>
      <c r="AF26" s="233"/>
      <c r="AG26" s="233"/>
      <c r="AH26" s="233"/>
      <c r="AI26" s="233"/>
      <c r="AJ26" s="234"/>
      <c r="AK26" s="262"/>
      <c r="AL26" s="230"/>
    </row>
    <row r="27" spans="1:38" s="114" customFormat="1" ht="18.75" customHeight="1">
      <c r="A27" s="231" t="s">
        <v>100</v>
      </c>
      <c r="B27" s="232"/>
      <c r="C27" s="233"/>
      <c r="D27" s="234"/>
      <c r="E27" s="234"/>
      <c r="F27" s="235">
        <f t="shared" si="22"/>
        <v>0</v>
      </c>
      <c r="G27" s="232"/>
      <c r="H27" s="233"/>
      <c r="I27" s="233"/>
      <c r="J27" s="233"/>
      <c r="K27" s="233"/>
      <c r="L27" s="233"/>
      <c r="M27" s="233"/>
      <c r="N27" s="233"/>
      <c r="O27" s="233"/>
      <c r="P27" s="234"/>
      <c r="Q27" s="262">
        <f t="shared" si="13"/>
        <v>0</v>
      </c>
      <c r="R27" s="230"/>
      <c r="U27" s="231" t="s">
        <v>100</v>
      </c>
      <c r="V27" s="232"/>
      <c r="W27" s="233"/>
      <c r="X27" s="234"/>
      <c r="Y27" s="234"/>
      <c r="Z27" s="235"/>
      <c r="AA27" s="232"/>
      <c r="AB27" s="233"/>
      <c r="AC27" s="233"/>
      <c r="AD27" s="233"/>
      <c r="AE27" s="233"/>
      <c r="AF27" s="233"/>
      <c r="AG27" s="233"/>
      <c r="AH27" s="233"/>
      <c r="AI27" s="233"/>
      <c r="AJ27" s="234"/>
      <c r="AK27" s="262"/>
      <c r="AL27" s="230"/>
    </row>
    <row r="28" spans="1:38" s="114" customFormat="1" ht="18.75" customHeight="1">
      <c r="A28" s="231" t="s">
        <v>101</v>
      </c>
      <c r="B28" s="232"/>
      <c r="C28" s="233"/>
      <c r="D28" s="234"/>
      <c r="E28" s="234"/>
      <c r="F28" s="235">
        <f t="shared" si="22"/>
        <v>0</v>
      </c>
      <c r="G28" s="232"/>
      <c r="H28" s="233"/>
      <c r="I28" s="233"/>
      <c r="J28" s="233"/>
      <c r="K28" s="233"/>
      <c r="L28" s="233"/>
      <c r="M28" s="233"/>
      <c r="N28" s="233"/>
      <c r="O28" s="233"/>
      <c r="P28" s="234"/>
      <c r="Q28" s="262">
        <f t="shared" si="13"/>
        <v>0</v>
      </c>
      <c r="R28" s="230"/>
      <c r="U28" s="231" t="s">
        <v>101</v>
      </c>
      <c r="V28" s="232"/>
      <c r="W28" s="233"/>
      <c r="X28" s="234"/>
      <c r="Y28" s="234"/>
      <c r="Z28" s="235"/>
      <c r="AA28" s="232"/>
      <c r="AB28" s="233"/>
      <c r="AC28" s="233"/>
      <c r="AD28" s="233"/>
      <c r="AE28" s="233"/>
      <c r="AF28" s="233"/>
      <c r="AG28" s="233"/>
      <c r="AH28" s="233"/>
      <c r="AI28" s="233"/>
      <c r="AJ28" s="234"/>
      <c r="AK28" s="262"/>
      <c r="AL28" s="230"/>
    </row>
    <row r="29" spans="1:38" s="114" customFormat="1" ht="18.75" customHeight="1">
      <c r="A29" s="231" t="s">
        <v>102</v>
      </c>
      <c r="B29" s="232"/>
      <c r="C29" s="233"/>
      <c r="D29" s="234"/>
      <c r="E29" s="234"/>
      <c r="F29" s="235">
        <f t="shared" si="22"/>
        <v>0</v>
      </c>
      <c r="G29" s="232"/>
      <c r="H29" s="233"/>
      <c r="I29" s="233"/>
      <c r="J29" s="233"/>
      <c r="K29" s="233"/>
      <c r="L29" s="233"/>
      <c r="M29" s="233"/>
      <c r="N29" s="233"/>
      <c r="O29" s="233"/>
      <c r="P29" s="234"/>
      <c r="Q29" s="262">
        <f t="shared" si="13"/>
        <v>0</v>
      </c>
      <c r="R29" s="230"/>
      <c r="U29" s="231" t="s">
        <v>102</v>
      </c>
      <c r="V29" s="232"/>
      <c r="W29" s="233"/>
      <c r="X29" s="234"/>
      <c r="Y29" s="234"/>
      <c r="Z29" s="235"/>
      <c r="AA29" s="232"/>
      <c r="AB29" s="233"/>
      <c r="AC29" s="233"/>
      <c r="AD29" s="233"/>
      <c r="AE29" s="233"/>
      <c r="AF29" s="233"/>
      <c r="AG29" s="233"/>
      <c r="AH29" s="233"/>
      <c r="AI29" s="233"/>
      <c r="AJ29" s="234"/>
      <c r="AK29" s="262"/>
      <c r="AL29" s="230"/>
    </row>
    <row r="30" spans="1:38" s="114" customFormat="1" ht="18.75" customHeight="1">
      <c r="A30" s="231" t="s">
        <v>103</v>
      </c>
      <c r="B30" s="232"/>
      <c r="C30" s="233"/>
      <c r="D30" s="234"/>
      <c r="E30" s="234"/>
      <c r="F30" s="235">
        <f t="shared" si="22"/>
        <v>0</v>
      </c>
      <c r="G30" s="232"/>
      <c r="H30" s="233"/>
      <c r="I30" s="233"/>
      <c r="J30" s="233"/>
      <c r="K30" s="233"/>
      <c r="L30" s="233"/>
      <c r="M30" s="233"/>
      <c r="N30" s="233"/>
      <c r="O30" s="233"/>
      <c r="P30" s="234"/>
      <c r="Q30" s="262">
        <f t="shared" si="13"/>
        <v>0</v>
      </c>
      <c r="R30" s="230"/>
      <c r="U30" s="231" t="s">
        <v>103</v>
      </c>
      <c r="V30" s="232"/>
      <c r="W30" s="233"/>
      <c r="X30" s="234"/>
      <c r="Y30" s="234"/>
      <c r="Z30" s="235"/>
      <c r="AA30" s="232"/>
      <c r="AB30" s="233"/>
      <c r="AC30" s="233"/>
      <c r="AD30" s="233"/>
      <c r="AE30" s="233"/>
      <c r="AF30" s="233"/>
      <c r="AG30" s="233"/>
      <c r="AH30" s="233"/>
      <c r="AI30" s="233"/>
      <c r="AJ30" s="234"/>
      <c r="AK30" s="262"/>
      <c r="AL30" s="230"/>
    </row>
    <row r="31" spans="1:38" s="114" customFormat="1" ht="18.75" customHeight="1">
      <c r="A31" s="231" t="s">
        <v>104</v>
      </c>
      <c r="B31" s="232"/>
      <c r="C31" s="233"/>
      <c r="D31" s="234"/>
      <c r="E31" s="234"/>
      <c r="F31" s="235">
        <f t="shared" si="22"/>
        <v>0</v>
      </c>
      <c r="G31" s="232"/>
      <c r="H31" s="233"/>
      <c r="I31" s="233"/>
      <c r="J31" s="233"/>
      <c r="K31" s="233"/>
      <c r="L31" s="233"/>
      <c r="M31" s="233"/>
      <c r="N31" s="233"/>
      <c r="O31" s="233"/>
      <c r="P31" s="234"/>
      <c r="Q31" s="262">
        <f t="shared" si="13"/>
        <v>0</v>
      </c>
      <c r="R31" s="230"/>
      <c r="U31" s="231" t="s">
        <v>104</v>
      </c>
      <c r="V31" s="232"/>
      <c r="W31" s="233"/>
      <c r="X31" s="234"/>
      <c r="Y31" s="234"/>
      <c r="Z31" s="235"/>
      <c r="AA31" s="232"/>
      <c r="AB31" s="233"/>
      <c r="AC31" s="233"/>
      <c r="AD31" s="233"/>
      <c r="AE31" s="233"/>
      <c r="AF31" s="233"/>
      <c r="AG31" s="233"/>
      <c r="AH31" s="233"/>
      <c r="AI31" s="233"/>
      <c r="AJ31" s="234"/>
      <c r="AK31" s="262"/>
      <c r="AL31" s="230"/>
    </row>
    <row r="32" spans="1:38" s="114" customFormat="1" ht="18.75" customHeight="1">
      <c r="A32" s="239" t="s">
        <v>111</v>
      </c>
      <c r="B32" s="240"/>
      <c r="C32" s="241"/>
      <c r="D32" s="241"/>
      <c r="E32" s="241"/>
      <c r="F32" s="242">
        <f>SUM(B32:E32)</f>
        <v>0</v>
      </c>
      <c r="G32" s="240"/>
      <c r="H32" s="243"/>
      <c r="I32" s="243"/>
      <c r="J32" s="243"/>
      <c r="K32" s="243"/>
      <c r="L32" s="243"/>
      <c r="M32" s="243"/>
      <c r="N32" s="243"/>
      <c r="O32" s="243"/>
      <c r="P32" s="244"/>
      <c r="Q32" s="263">
        <f t="shared" si="13"/>
        <v>0</v>
      </c>
      <c r="R32" s="245"/>
      <c r="U32" s="239" t="s">
        <v>111</v>
      </c>
      <c r="V32" s="240"/>
      <c r="W32" s="241"/>
      <c r="X32" s="241"/>
      <c r="Y32" s="241"/>
      <c r="Z32" s="242"/>
      <c r="AA32" s="240"/>
      <c r="AB32" s="243"/>
      <c r="AC32" s="243"/>
      <c r="AD32" s="243"/>
      <c r="AE32" s="243"/>
      <c r="AF32" s="243"/>
      <c r="AG32" s="243"/>
      <c r="AH32" s="243"/>
      <c r="AI32" s="243"/>
      <c r="AJ32" s="244"/>
      <c r="AK32" s="263"/>
      <c r="AL32" s="245"/>
    </row>
    <row r="33" spans="1:38" s="114" customFormat="1" ht="18.75" customHeight="1">
      <c r="A33" s="252" t="s">
        <v>55</v>
      </c>
      <c r="B33" s="253"/>
      <c r="C33" s="254"/>
      <c r="D33" s="255"/>
      <c r="E33" s="255"/>
      <c r="F33" s="256">
        <f>SUM(B33:E33)</f>
        <v>0</v>
      </c>
      <c r="G33" s="253"/>
      <c r="H33" s="254"/>
      <c r="I33" s="254"/>
      <c r="J33" s="254"/>
      <c r="K33" s="254"/>
      <c r="L33" s="254"/>
      <c r="M33" s="254"/>
      <c r="N33" s="254"/>
      <c r="O33" s="254"/>
      <c r="P33" s="255"/>
      <c r="Q33" s="264">
        <f t="shared" si="13"/>
        <v>0</v>
      </c>
      <c r="R33" s="257"/>
      <c r="U33" s="252" t="s">
        <v>55</v>
      </c>
      <c r="V33" s="253"/>
      <c r="W33" s="254"/>
      <c r="X33" s="255"/>
      <c r="Y33" s="255"/>
      <c r="Z33" s="256"/>
      <c r="AA33" s="253"/>
      <c r="AB33" s="254"/>
      <c r="AC33" s="254"/>
      <c r="AD33" s="254"/>
      <c r="AE33" s="254"/>
      <c r="AF33" s="254"/>
      <c r="AG33" s="254"/>
      <c r="AH33" s="254"/>
      <c r="AI33" s="254"/>
      <c r="AJ33" s="255"/>
      <c r="AK33" s="264"/>
      <c r="AL33" s="257"/>
    </row>
    <row r="34" spans="1:38" s="114" customFormat="1" ht="19.5" customHeight="1">
      <c r="A34" s="731" t="s">
        <v>187</v>
      </c>
      <c r="B34" s="732" t="str">
        <f>IFERROR(B33/B14,"")</f>
        <v/>
      </c>
      <c r="C34" s="732" t="str">
        <f>IFERROR(C33/C14,"")</f>
        <v/>
      </c>
      <c r="D34" s="732" t="str">
        <f t="shared" ref="D34:G34" si="23">IFERROR(D33/D14,"")</f>
        <v/>
      </c>
      <c r="E34" s="732" t="str">
        <f t="shared" si="23"/>
        <v/>
      </c>
      <c r="F34" s="733"/>
      <c r="G34" s="732" t="str">
        <f t="shared" si="23"/>
        <v/>
      </c>
      <c r="H34" s="732" t="str">
        <f>IFERROR(H33/H14,"")</f>
        <v/>
      </c>
      <c r="I34" s="732" t="str">
        <f t="shared" ref="I34" si="24">IFERROR(I33/I14,"")</f>
        <v/>
      </c>
      <c r="J34" s="732" t="str">
        <f t="shared" ref="J34" si="25">IFERROR(J33/J14,"")</f>
        <v/>
      </c>
      <c r="K34" s="732" t="str">
        <f t="shared" ref="K34" si="26">IFERROR(K33/K14,"")</f>
        <v/>
      </c>
      <c r="L34" s="732" t="str">
        <f t="shared" ref="L34" si="27">IFERROR(L33/L14,"")</f>
        <v/>
      </c>
      <c r="M34" s="732" t="str">
        <f t="shared" ref="M34" si="28">IFERROR(M33/M14,"")</f>
        <v/>
      </c>
      <c r="N34" s="732" t="str">
        <f t="shared" ref="N34" si="29">IFERROR(N33/N14,"")</f>
        <v/>
      </c>
      <c r="O34" s="732" t="str">
        <f t="shared" ref="O34" si="30">IFERROR(O33/O14,"")</f>
        <v/>
      </c>
      <c r="P34" s="732" t="str">
        <f t="shared" ref="P34" si="31">IFERROR(P33/P14,"")</f>
        <v/>
      </c>
      <c r="Q34" s="734"/>
      <c r="R34" s="261"/>
      <c r="U34" s="258" t="s">
        <v>187</v>
      </c>
      <c r="V34" s="259"/>
      <c r="W34" s="259"/>
      <c r="X34" s="259"/>
      <c r="Y34" s="259"/>
      <c r="Z34" s="260"/>
      <c r="AA34" s="259"/>
      <c r="AB34" s="259"/>
      <c r="AC34" s="259"/>
      <c r="AD34" s="259"/>
      <c r="AE34" s="259"/>
      <c r="AF34" s="259"/>
      <c r="AG34" s="259"/>
      <c r="AH34" s="259"/>
      <c r="AI34" s="259"/>
      <c r="AJ34" s="259"/>
      <c r="AK34" s="372"/>
      <c r="AL34" s="261"/>
    </row>
    <row r="35" spans="1:38" s="114" customFormat="1" ht="19.5" customHeight="1">
      <c r="A35" s="646" t="s">
        <v>338</v>
      </c>
      <c r="B35" s="744" t="str">
        <f>IF(B33="","",IF(B34&gt;B63,"見直し",IF(B34&lt;=B63,"OK")))</f>
        <v/>
      </c>
      <c r="C35" s="745" t="str">
        <f>IF(C33="","",IF(C34&gt;C63,"見直し",IF(C34&lt;=C63,"OK")))</f>
        <v/>
      </c>
      <c r="D35" s="745" t="str">
        <f t="shared" ref="D35:E35" si="32">IF(D33="","",IF(D34&gt;D63,"見直し",IF(D34&lt;=D63,"OK")))</f>
        <v/>
      </c>
      <c r="E35" s="745" t="str">
        <f t="shared" si="32"/>
        <v/>
      </c>
      <c r="F35" s="743" t="s">
        <v>345</v>
      </c>
      <c r="G35" s="742" t="str">
        <f>IF(G33="","",IF(G34&gt;G63,"見直し",IF(G34&lt;=G63,"OK")))</f>
        <v/>
      </c>
      <c r="H35" s="645" t="str">
        <f>IF(H33="","",IF(H34&gt;H63,"見直し",IF(H34&lt;=H63,"OK")))</f>
        <v/>
      </c>
      <c r="I35" s="645" t="str">
        <f t="shared" ref="I35:P35" si="33">IF(I33="","",IF(I34&gt;I63,"見直し",IF(I34&lt;=I63,"OK")))</f>
        <v/>
      </c>
      <c r="J35" s="645" t="str">
        <f t="shared" si="33"/>
        <v/>
      </c>
      <c r="K35" s="645" t="str">
        <f t="shared" si="33"/>
        <v/>
      </c>
      <c r="L35" s="645" t="str">
        <f t="shared" si="33"/>
        <v/>
      </c>
      <c r="M35" s="645" t="str">
        <f t="shared" si="33"/>
        <v/>
      </c>
      <c r="N35" s="645" t="str">
        <f t="shared" si="33"/>
        <v/>
      </c>
      <c r="O35" s="645" t="str">
        <f t="shared" si="33"/>
        <v/>
      </c>
      <c r="P35" s="645" t="str">
        <f t="shared" si="33"/>
        <v/>
      </c>
      <c r="Q35" s="645" t="s">
        <v>345</v>
      </c>
      <c r="R35" s="644"/>
      <c r="U35" s="741" t="s">
        <v>338</v>
      </c>
      <c r="V35" s="736"/>
      <c r="W35" s="737"/>
      <c r="X35" s="738"/>
      <c r="Y35" s="738"/>
      <c r="Z35" s="739"/>
      <c r="AA35" s="736"/>
      <c r="AB35" s="737"/>
      <c r="AC35" s="737"/>
      <c r="AD35" s="737"/>
      <c r="AE35" s="737"/>
      <c r="AF35" s="737"/>
      <c r="AG35" s="737"/>
      <c r="AH35" s="737"/>
      <c r="AI35" s="737"/>
      <c r="AJ35" s="738"/>
      <c r="AK35" s="740"/>
      <c r="AL35" s="644"/>
    </row>
    <row r="36" spans="1:38" s="114" customFormat="1" ht="19.5" customHeight="1">
      <c r="A36" s="246" t="str">
        <f>IF($B$4="有","一般管理費","")</f>
        <v/>
      </c>
      <c r="B36" s="247"/>
      <c r="C36" s="248"/>
      <c r="D36" s="249"/>
      <c r="E36" s="249"/>
      <c r="F36" s="250" t="str">
        <f>IF(SUM(B36:E36)&lt;=0,"",SUM(B36:E36))</f>
        <v/>
      </c>
      <c r="G36" s="247"/>
      <c r="H36" s="248"/>
      <c r="I36" s="248"/>
      <c r="J36" s="248"/>
      <c r="K36" s="248"/>
      <c r="L36" s="248"/>
      <c r="M36" s="248"/>
      <c r="N36" s="248"/>
      <c r="O36" s="248"/>
      <c r="P36" s="249"/>
      <c r="Q36" s="570">
        <f>IF(SUM(F36:P36)&lt;0,"",SUM(F36:P36))</f>
        <v>0</v>
      </c>
      <c r="R36" s="251"/>
      <c r="U36" s="246" t="str">
        <f>IF($B$4="有","一般管理費","")</f>
        <v/>
      </c>
      <c r="V36" s="247"/>
      <c r="W36" s="248"/>
      <c r="X36" s="249"/>
      <c r="Y36" s="249"/>
      <c r="Z36" s="250"/>
      <c r="AA36" s="247"/>
      <c r="AB36" s="248"/>
      <c r="AC36" s="248"/>
      <c r="AD36" s="248"/>
      <c r="AE36" s="248"/>
      <c r="AF36" s="248"/>
      <c r="AG36" s="248"/>
      <c r="AH36" s="248"/>
      <c r="AI36" s="248"/>
      <c r="AJ36" s="249"/>
      <c r="AK36" s="265"/>
      <c r="AL36" s="251"/>
    </row>
    <row r="37" spans="1:38" s="114" customFormat="1" ht="19.5" customHeight="1">
      <c r="A37" s="191" t="str">
        <f>IF($B$4="有","一般管理費割合","")</f>
        <v/>
      </c>
      <c r="B37" s="266" t="str">
        <f>IF($A$37="","",IFERROR(B36/B14,""))</f>
        <v/>
      </c>
      <c r="C37" s="486" t="str">
        <f>IF($A$37="","",IFERROR(C36/C14,""))</f>
        <v/>
      </c>
      <c r="D37" s="486" t="str">
        <f>IF($A$37="","",IFERROR(D36/D14,""))</f>
        <v/>
      </c>
      <c r="E37" s="486" t="str">
        <f>IF($A$37="","",IFERROR(E36/E14,""))</f>
        <v/>
      </c>
      <c r="F37" s="193" t="s">
        <v>188</v>
      </c>
      <c r="G37" s="183" t="str">
        <f>IF($A$37="","",IFERROR(G36/G14,""))</f>
        <v/>
      </c>
      <c r="H37" s="183" t="str">
        <f t="shared" ref="H37:P37" si="34">IF($A$37="","",IFERROR(H36/H14,""))</f>
        <v/>
      </c>
      <c r="I37" s="183" t="str">
        <f t="shared" si="34"/>
        <v/>
      </c>
      <c r="J37" s="183" t="str">
        <f t="shared" si="34"/>
        <v/>
      </c>
      <c r="K37" s="183" t="str">
        <f t="shared" si="34"/>
        <v/>
      </c>
      <c r="L37" s="183" t="str">
        <f t="shared" si="34"/>
        <v/>
      </c>
      <c r="M37" s="183" t="str">
        <f t="shared" si="34"/>
        <v/>
      </c>
      <c r="N37" s="183" t="str">
        <f t="shared" si="34"/>
        <v/>
      </c>
      <c r="O37" s="183" t="str">
        <f t="shared" si="34"/>
        <v/>
      </c>
      <c r="P37" s="183" t="str">
        <f t="shared" si="34"/>
        <v/>
      </c>
      <c r="Q37" s="373" t="s">
        <v>188</v>
      </c>
      <c r="R37" s="182"/>
      <c r="U37" s="191" t="str">
        <f>IF($B$4="有","一般管理費割合","")</f>
        <v/>
      </c>
      <c r="V37" s="266"/>
      <c r="W37" s="486"/>
      <c r="X37" s="486"/>
      <c r="Y37" s="486"/>
      <c r="Z37" s="193"/>
      <c r="AA37" s="183"/>
      <c r="AB37" s="183"/>
      <c r="AC37" s="183"/>
      <c r="AD37" s="183"/>
      <c r="AE37" s="183"/>
      <c r="AF37" s="183"/>
      <c r="AG37" s="183"/>
      <c r="AH37" s="183"/>
      <c r="AI37" s="183"/>
      <c r="AJ37" s="183"/>
      <c r="AK37" s="373"/>
      <c r="AL37" s="182"/>
    </row>
    <row r="38" spans="1:38" s="114" customFormat="1" ht="19.5" customHeight="1">
      <c r="A38" s="713" t="s">
        <v>160</v>
      </c>
      <c r="B38" s="714">
        <f>B14+B33+B36</f>
        <v>0</v>
      </c>
      <c r="C38" s="714">
        <f>C14+C33+C36</f>
        <v>0</v>
      </c>
      <c r="D38" s="714">
        <f>D14+D33+D36</f>
        <v>0</v>
      </c>
      <c r="E38" s="714">
        <f>E14+E33+E36</f>
        <v>0</v>
      </c>
      <c r="F38" s="715">
        <f>SUM(B38:E38)</f>
        <v>0</v>
      </c>
      <c r="G38" s="716">
        <f t="shared" ref="G38:P38" si="35">G14+G33+G36</f>
        <v>0</v>
      </c>
      <c r="H38" s="714">
        <f t="shared" si="35"/>
        <v>0</v>
      </c>
      <c r="I38" s="714">
        <f t="shared" si="35"/>
        <v>0</v>
      </c>
      <c r="J38" s="714">
        <f>J14+J33+J36</f>
        <v>0</v>
      </c>
      <c r="K38" s="714">
        <f t="shared" ref="K38" si="36">K14+K33+K36</f>
        <v>0</v>
      </c>
      <c r="L38" s="714">
        <f t="shared" ref="L38" si="37">L14+L33+L36</f>
        <v>0</v>
      </c>
      <c r="M38" s="714">
        <f t="shared" si="35"/>
        <v>0</v>
      </c>
      <c r="N38" s="714">
        <f t="shared" si="35"/>
        <v>0</v>
      </c>
      <c r="O38" s="714">
        <f t="shared" si="35"/>
        <v>0</v>
      </c>
      <c r="P38" s="717">
        <f t="shared" si="35"/>
        <v>0</v>
      </c>
      <c r="Q38" s="714">
        <f>SUM(F38:P38)</f>
        <v>0</v>
      </c>
      <c r="R38" s="171"/>
      <c r="U38" s="184" t="s">
        <v>160</v>
      </c>
      <c r="V38" s="177"/>
      <c r="W38" s="178"/>
      <c r="X38" s="178"/>
      <c r="Y38" s="178"/>
      <c r="Z38" s="180"/>
      <c r="AA38" s="177"/>
      <c r="AB38" s="178"/>
      <c r="AC38" s="178"/>
      <c r="AD38" s="178"/>
      <c r="AE38" s="178"/>
      <c r="AF38" s="178"/>
      <c r="AG38" s="178"/>
      <c r="AH38" s="178"/>
      <c r="AI38" s="178"/>
      <c r="AJ38" s="179"/>
      <c r="AK38" s="178"/>
      <c r="AL38" s="171"/>
    </row>
    <row r="39" spans="1:38" s="114" customFormat="1" ht="19.5" customHeight="1">
      <c r="A39" s="746" t="s">
        <v>339</v>
      </c>
      <c r="B39" s="748"/>
      <c r="C39" s="748"/>
      <c r="D39" s="748"/>
      <c r="E39" s="748"/>
      <c r="F39" s="747">
        <f>SUM(B39:E39)</f>
        <v>0</v>
      </c>
      <c r="G39" s="748"/>
      <c r="H39" s="748"/>
      <c r="I39" s="748"/>
      <c r="J39" s="748"/>
      <c r="K39" s="748"/>
      <c r="L39" s="748"/>
      <c r="M39" s="748"/>
      <c r="N39" s="748"/>
      <c r="O39" s="748"/>
      <c r="P39" s="749"/>
      <c r="Q39" s="757">
        <f>SUM(F39:P39)</f>
        <v>0</v>
      </c>
      <c r="R39" s="171"/>
      <c r="U39" s="746" t="s">
        <v>66</v>
      </c>
      <c r="V39" s="178"/>
      <c r="W39" s="178"/>
      <c r="X39" s="178"/>
      <c r="Y39" s="178"/>
      <c r="Z39" s="747"/>
      <c r="AA39" s="178"/>
      <c r="AB39" s="178"/>
      <c r="AC39" s="178"/>
      <c r="AD39" s="178"/>
      <c r="AE39" s="178"/>
      <c r="AF39" s="178"/>
      <c r="AG39" s="178"/>
      <c r="AH39" s="178"/>
      <c r="AI39" s="178"/>
      <c r="AJ39" s="179"/>
      <c r="AK39" s="748"/>
      <c r="AL39" s="171"/>
    </row>
    <row r="40" spans="1:38" s="114" customFormat="1" ht="19.5" customHeight="1" thickBot="1">
      <c r="A40" s="718" t="s">
        <v>162</v>
      </c>
      <c r="B40" s="719">
        <f>B38-B39</f>
        <v>0</v>
      </c>
      <c r="C40" s="720">
        <f>C38-C39</f>
        <v>0</v>
      </c>
      <c r="D40" s="720">
        <f>D38-D39</f>
        <v>0</v>
      </c>
      <c r="E40" s="720">
        <f>E38-E39</f>
        <v>0</v>
      </c>
      <c r="F40" s="721">
        <f>SUM(B40:E40)</f>
        <v>0</v>
      </c>
      <c r="G40" s="722">
        <f>G38-G39</f>
        <v>0</v>
      </c>
      <c r="H40" s="720">
        <f t="shared" ref="H40:P40" si="38">H38-H39</f>
        <v>0</v>
      </c>
      <c r="I40" s="720">
        <f t="shared" si="38"/>
        <v>0</v>
      </c>
      <c r="J40" s="720">
        <f t="shared" si="38"/>
        <v>0</v>
      </c>
      <c r="K40" s="720">
        <f t="shared" si="38"/>
        <v>0</v>
      </c>
      <c r="L40" s="720">
        <f t="shared" si="38"/>
        <v>0</v>
      </c>
      <c r="M40" s="720">
        <f t="shared" si="38"/>
        <v>0</v>
      </c>
      <c r="N40" s="720">
        <f t="shared" si="38"/>
        <v>0</v>
      </c>
      <c r="O40" s="720">
        <f t="shared" si="38"/>
        <v>0</v>
      </c>
      <c r="P40" s="723">
        <f t="shared" si="38"/>
        <v>0</v>
      </c>
      <c r="Q40" s="720">
        <f>SUM(F40:P40)</f>
        <v>0</v>
      </c>
      <c r="R40" s="176"/>
      <c r="U40" s="185" t="s">
        <v>162</v>
      </c>
      <c r="V40" s="186"/>
      <c r="W40" s="187"/>
      <c r="X40" s="187"/>
      <c r="Y40" s="187"/>
      <c r="Z40" s="188"/>
      <c r="AA40" s="189"/>
      <c r="AB40" s="187"/>
      <c r="AC40" s="187"/>
      <c r="AD40" s="187"/>
      <c r="AE40" s="187"/>
      <c r="AF40" s="187"/>
      <c r="AG40" s="187"/>
      <c r="AH40" s="187"/>
      <c r="AI40" s="187"/>
      <c r="AJ40" s="190"/>
      <c r="AK40" s="187"/>
      <c r="AL40" s="176"/>
    </row>
    <row r="41" spans="1:38" ht="12" customHeight="1" thickBot="1">
      <c r="A41" s="85"/>
      <c r="B41" s="94"/>
      <c r="C41" s="94"/>
      <c r="D41" s="94"/>
      <c r="E41" s="94"/>
      <c r="F41" s="95"/>
      <c r="G41" s="94"/>
      <c r="H41" s="94"/>
      <c r="I41" s="94"/>
      <c r="J41" s="94"/>
      <c r="K41" s="94"/>
      <c r="L41" s="94"/>
      <c r="M41" s="94"/>
      <c r="N41" s="94"/>
      <c r="O41" s="94"/>
      <c r="P41" s="94"/>
      <c r="Q41" s="94"/>
      <c r="R41" s="86"/>
      <c r="U41" s="85"/>
      <c r="V41" s="94"/>
      <c r="W41" s="94"/>
      <c r="X41" s="94"/>
      <c r="Y41" s="94"/>
      <c r="Z41" s="95"/>
      <c r="AA41" s="94"/>
      <c r="AB41" s="94"/>
      <c r="AC41" s="94"/>
      <c r="AD41" s="94"/>
      <c r="AE41" s="94"/>
      <c r="AF41" s="94"/>
      <c r="AG41" s="94"/>
      <c r="AH41" s="94"/>
      <c r="AI41" s="94"/>
      <c r="AJ41" s="94"/>
      <c r="AK41" s="94"/>
      <c r="AL41" s="86"/>
    </row>
    <row r="42" spans="1:38" s="114" customFormat="1" ht="35.25" customHeight="1" thickBot="1">
      <c r="A42" s="545" t="s">
        <v>330</v>
      </c>
      <c r="B42" s="544"/>
      <c r="C42" s="528"/>
      <c r="D42" s="528"/>
      <c r="E42" s="528"/>
      <c r="F42" s="529">
        <f>SUM(B42:E42)</f>
        <v>0</v>
      </c>
      <c r="G42" s="530"/>
      <c r="H42" s="528"/>
      <c r="I42" s="528"/>
      <c r="J42" s="528"/>
      <c r="K42" s="528"/>
      <c r="L42" s="528"/>
      <c r="M42" s="528"/>
      <c r="N42" s="528"/>
      <c r="O42" s="528"/>
      <c r="P42" s="528"/>
      <c r="Q42" s="528">
        <f>SUM(F42:P42)</f>
        <v>0</v>
      </c>
      <c r="R42" s="531"/>
      <c r="U42" s="527" t="s">
        <v>330</v>
      </c>
      <c r="V42" s="530"/>
      <c r="W42" s="528"/>
      <c r="X42" s="528"/>
      <c r="Y42" s="528"/>
      <c r="Z42" s="529"/>
      <c r="AA42" s="530"/>
      <c r="AB42" s="528"/>
      <c r="AC42" s="528"/>
      <c r="AD42" s="528"/>
      <c r="AE42" s="528"/>
      <c r="AF42" s="528"/>
      <c r="AG42" s="528"/>
      <c r="AH42" s="528"/>
      <c r="AI42" s="528"/>
      <c r="AJ42" s="528"/>
      <c r="AK42" s="528"/>
      <c r="AL42" s="531"/>
    </row>
    <row r="44" spans="1:38" ht="14.25" thickBot="1">
      <c r="A44" s="526" t="s">
        <v>311</v>
      </c>
      <c r="U44" s="526" t="s">
        <v>311</v>
      </c>
    </row>
    <row r="45" spans="1:38" s="114" customFormat="1" ht="34.5" customHeight="1">
      <c r="A45" s="592" t="s">
        <v>312</v>
      </c>
      <c r="B45" s="712" t="str">
        <f>IF($B$6="無",B66-B92,"")</f>
        <v/>
      </c>
      <c r="C45" s="694" t="str">
        <f t="shared" ref="C45:E45" si="39">IF($B$6="無",C66-C92,"")</f>
        <v/>
      </c>
      <c r="D45" s="694" t="str">
        <f t="shared" si="39"/>
        <v/>
      </c>
      <c r="E45" s="694" t="str">
        <f t="shared" si="39"/>
        <v/>
      </c>
      <c r="F45" s="482" t="str">
        <f>IF($B$6="無",SUM(B45:E45),"")</f>
        <v/>
      </c>
      <c r="G45" s="699" t="str">
        <f t="shared" ref="G45:P45" si="40">IF($B$6="無",G66-G92,"")</f>
        <v/>
      </c>
      <c r="H45" s="694" t="str">
        <f t="shared" si="40"/>
        <v/>
      </c>
      <c r="I45" s="694" t="str">
        <f t="shared" si="40"/>
        <v/>
      </c>
      <c r="J45" s="694" t="str">
        <f t="shared" si="40"/>
        <v/>
      </c>
      <c r="K45" s="694" t="str">
        <f t="shared" si="40"/>
        <v/>
      </c>
      <c r="L45" s="694" t="str">
        <f t="shared" si="40"/>
        <v/>
      </c>
      <c r="M45" s="694" t="str">
        <f t="shared" si="40"/>
        <v/>
      </c>
      <c r="N45" s="694" t="str">
        <f t="shared" si="40"/>
        <v/>
      </c>
      <c r="O45" s="694" t="str">
        <f t="shared" si="40"/>
        <v/>
      </c>
      <c r="P45" s="694" t="str">
        <f t="shared" si="40"/>
        <v/>
      </c>
      <c r="Q45" s="481" t="str">
        <f>IF($B$6="無",SUM(F45:P45),"")</f>
        <v/>
      </c>
      <c r="R45" s="408"/>
      <c r="U45" s="532" t="s">
        <v>312</v>
      </c>
      <c r="V45" s="571"/>
      <c r="W45" s="572"/>
      <c r="X45" s="572"/>
      <c r="Y45" s="572"/>
      <c r="Z45" s="537"/>
      <c r="AA45" s="571"/>
      <c r="AB45" s="572"/>
      <c r="AC45" s="572"/>
      <c r="AD45" s="572"/>
      <c r="AE45" s="572"/>
      <c r="AF45" s="572"/>
      <c r="AG45" s="572"/>
      <c r="AH45" s="572"/>
      <c r="AI45" s="572"/>
      <c r="AJ45" s="572"/>
      <c r="AK45" s="536"/>
      <c r="AL45" s="538"/>
    </row>
    <row r="46" spans="1:38" s="114" customFormat="1" ht="34.5" customHeight="1">
      <c r="A46" s="593" t="s">
        <v>313</v>
      </c>
      <c r="B46" s="702" t="str">
        <f>IF(AND($B$6="無",B42&lt;=+B40),B40-B42,"")</f>
        <v/>
      </c>
      <c r="C46" s="693" t="str">
        <f t="shared" ref="C46:E46" si="41">IF(AND($B$6="無",C42&lt;=+C40),C40-C42,"")</f>
        <v/>
      </c>
      <c r="D46" s="693" t="str">
        <f t="shared" si="41"/>
        <v/>
      </c>
      <c r="E46" s="693" t="str">
        <f t="shared" si="41"/>
        <v/>
      </c>
      <c r="F46" s="485" t="str">
        <f t="shared" ref="F46:F47" si="42">IF($B$6="無",SUM(B46:E46),"")</f>
        <v/>
      </c>
      <c r="G46" s="700" t="str">
        <f t="shared" ref="G46:H46" si="43">IF(AND($B$6="無",G42&lt;=+G40),G40-G42,"")</f>
        <v/>
      </c>
      <c r="H46" s="693" t="str">
        <f t="shared" si="43"/>
        <v/>
      </c>
      <c r="I46" s="693" t="str">
        <f t="shared" ref="I46:P46" si="44">IF(AND($B$6="無",I42&lt;=+I40),I40-I42,"")</f>
        <v/>
      </c>
      <c r="J46" s="693" t="str">
        <f t="shared" si="44"/>
        <v/>
      </c>
      <c r="K46" s="693" t="str">
        <f t="shared" si="44"/>
        <v/>
      </c>
      <c r="L46" s="693" t="str">
        <f t="shared" si="44"/>
        <v/>
      </c>
      <c r="M46" s="693" t="str">
        <f t="shared" si="44"/>
        <v/>
      </c>
      <c r="N46" s="693" t="str">
        <f t="shared" si="44"/>
        <v/>
      </c>
      <c r="O46" s="693" t="str">
        <f t="shared" si="44"/>
        <v/>
      </c>
      <c r="P46" s="693" t="str">
        <f t="shared" si="44"/>
        <v/>
      </c>
      <c r="Q46" s="484" t="str">
        <f t="shared" ref="Q46:Q47" si="45">IF($B$6="無",SUM(F46:P46),"")</f>
        <v/>
      </c>
      <c r="R46" s="525"/>
      <c r="U46" s="587" t="s">
        <v>313</v>
      </c>
      <c r="V46" s="588"/>
      <c r="W46" s="589"/>
      <c r="X46" s="589"/>
      <c r="Y46" s="589"/>
      <c r="Z46" s="524"/>
      <c r="AA46" s="588"/>
      <c r="AB46" s="589"/>
      <c r="AC46" s="589"/>
      <c r="AD46" s="589"/>
      <c r="AE46" s="589"/>
      <c r="AF46" s="589"/>
      <c r="AG46" s="589"/>
      <c r="AH46" s="589"/>
      <c r="AI46" s="589"/>
      <c r="AJ46" s="589"/>
      <c r="AK46" s="523"/>
      <c r="AL46" s="525"/>
    </row>
    <row r="47" spans="1:38" s="114" customFormat="1" ht="34.5" customHeight="1" thickBot="1">
      <c r="A47" s="591" t="s">
        <v>331</v>
      </c>
      <c r="B47" s="703" t="str">
        <f>IF(AND($B$6="無",B42&gt;=+B40),B42-B40-B92,"")</f>
        <v/>
      </c>
      <c r="C47" s="701" t="str">
        <f t="shared" ref="C47:D47" si="46">IF(AND($B$6="無",C42&gt;=+C40),C42-C40-C92,"")</f>
        <v/>
      </c>
      <c r="D47" s="695" t="str">
        <f t="shared" si="46"/>
        <v/>
      </c>
      <c r="E47" s="758" t="str">
        <f>IF(AND($B$6="無",E42&gt;=+E40),E42-E40-E92,"")</f>
        <v/>
      </c>
      <c r="F47" s="521" t="str">
        <f t="shared" si="42"/>
        <v/>
      </c>
      <c r="G47" s="701" t="str">
        <f>IF(AND($B$6="無",G42&gt;=+G40),G42-G40-G92,"")</f>
        <v/>
      </c>
      <c r="H47" s="701" t="str">
        <f t="shared" ref="H47:O47" si="47">IF(AND($B$6="無",H42&gt;=+H40),H42-H40-H92,"")</f>
        <v/>
      </c>
      <c r="I47" s="701" t="str">
        <f t="shared" si="47"/>
        <v/>
      </c>
      <c r="J47" s="701" t="str">
        <f t="shared" si="47"/>
        <v/>
      </c>
      <c r="K47" s="701" t="str">
        <f t="shared" si="47"/>
        <v/>
      </c>
      <c r="L47" s="701" t="str">
        <f t="shared" si="47"/>
        <v/>
      </c>
      <c r="M47" s="701" t="str">
        <f t="shared" si="47"/>
        <v/>
      </c>
      <c r="N47" s="701" t="str">
        <f t="shared" si="47"/>
        <v/>
      </c>
      <c r="O47" s="701" t="str">
        <f t="shared" si="47"/>
        <v/>
      </c>
      <c r="P47" s="701" t="str">
        <f>IF(AND($B$6="無",P42&gt;=+P40),P42-P40-P92,"")</f>
        <v/>
      </c>
      <c r="Q47" s="520" t="str">
        <f t="shared" si="45"/>
        <v/>
      </c>
      <c r="R47" s="534"/>
      <c r="U47" s="533" t="s">
        <v>331</v>
      </c>
      <c r="V47" s="573"/>
      <c r="W47" s="574"/>
      <c r="X47" s="574"/>
      <c r="Y47" s="574"/>
      <c r="Z47" s="521"/>
      <c r="AA47" s="573"/>
      <c r="AB47" s="574"/>
      <c r="AC47" s="574"/>
      <c r="AD47" s="574"/>
      <c r="AE47" s="574"/>
      <c r="AF47" s="574"/>
      <c r="AG47" s="574"/>
      <c r="AH47" s="574"/>
      <c r="AI47" s="574"/>
      <c r="AJ47" s="574"/>
      <c r="AK47" s="520"/>
      <c r="AL47" s="534"/>
    </row>
    <row r="49" spans="1:39" ht="14.25" thickBot="1">
      <c r="A49" s="526" t="s">
        <v>319</v>
      </c>
      <c r="U49" s="526" t="s">
        <v>319</v>
      </c>
    </row>
    <row r="50" spans="1:39" s="114" customFormat="1" ht="34.5" customHeight="1">
      <c r="A50" s="696" t="s">
        <v>340</v>
      </c>
      <c r="B50" s="709"/>
      <c r="C50" s="704"/>
      <c r="D50" s="704"/>
      <c r="E50" s="704"/>
      <c r="F50" s="482">
        <f>IF($B$6="有",SUM(B50:E50),"")</f>
        <v>0</v>
      </c>
      <c r="G50" s="706"/>
      <c r="H50" s="481"/>
      <c r="I50" s="481"/>
      <c r="J50" s="481"/>
      <c r="K50" s="481"/>
      <c r="L50" s="481"/>
      <c r="M50" s="481"/>
      <c r="N50" s="481"/>
      <c r="O50" s="481"/>
      <c r="P50" s="481"/>
      <c r="Q50" s="481">
        <f>IF($B$6="有",SUM(F50:P50),"")</f>
        <v>0</v>
      </c>
      <c r="R50" s="408"/>
      <c r="U50" s="658" t="s">
        <v>340</v>
      </c>
      <c r="V50" s="483"/>
      <c r="W50" s="481"/>
      <c r="X50" s="481"/>
      <c r="Y50" s="481"/>
      <c r="Z50" s="482"/>
      <c r="AA50" s="483"/>
      <c r="AB50" s="481"/>
      <c r="AC50" s="481"/>
      <c r="AD50" s="481"/>
      <c r="AE50" s="481"/>
      <c r="AF50" s="481"/>
      <c r="AG50" s="481"/>
      <c r="AH50" s="481"/>
      <c r="AI50" s="481"/>
      <c r="AJ50" s="481"/>
      <c r="AK50" s="481"/>
      <c r="AL50" s="408"/>
    </row>
    <row r="51" spans="1:39" s="114" customFormat="1" ht="34.5" customHeight="1">
      <c r="A51" s="697" t="s">
        <v>312</v>
      </c>
      <c r="B51" s="710">
        <f>IF(AND($B$6="有",B42&lt;&gt;0),B42-B50-B92,IF($B$6="無","",B66-B50))</f>
        <v>0</v>
      </c>
      <c r="C51" s="590">
        <f t="shared" ref="C51:E51" si="48">IF(AND($B$6="有",C42&lt;&gt;0),C42-C50-C92,IF($B$6="無","",C66-C50))</f>
        <v>0</v>
      </c>
      <c r="D51" s="590">
        <f t="shared" si="48"/>
        <v>0</v>
      </c>
      <c r="E51" s="590">
        <f t="shared" si="48"/>
        <v>0</v>
      </c>
      <c r="F51" s="485">
        <f t="shared" ref="F51:F52" si="49">IF($B$6="有",SUM(B51:E51),"")</f>
        <v>0</v>
      </c>
      <c r="G51" s="707">
        <f t="shared" ref="G51" si="50">IF(AND($B$6="有",G42&lt;&gt;0),G42-G50-G92,IF($B$6="無","",G66-G50))</f>
        <v>0</v>
      </c>
      <c r="H51" s="590">
        <f t="shared" ref="H51" si="51">IF(AND($B$6="有",H42&lt;&gt;0),H42-H50-H92,IF($B$6="無","",H66-H50))</f>
        <v>0</v>
      </c>
      <c r="I51" s="590">
        <f t="shared" ref="I51" si="52">IF(AND($B$6="有",I42&lt;&gt;0),I42-I50-I92,IF($B$6="無","",I66-I50))</f>
        <v>0</v>
      </c>
      <c r="J51" s="590">
        <f t="shared" ref="J51" si="53">IF(AND($B$6="有",J42&lt;&gt;0),J42-J50-J92,IF($B$6="無","",J66-J50))</f>
        <v>0</v>
      </c>
      <c r="K51" s="590">
        <f t="shared" ref="K51" si="54">IF(AND($B$6="有",K42&lt;&gt;0),K42-K50-K92,IF($B$6="無","",K66-K50))</f>
        <v>0</v>
      </c>
      <c r="L51" s="590">
        <f t="shared" ref="L51" si="55">IF(AND($B$6="有",L42&lt;&gt;0),L42-L50-L92,IF($B$6="無","",L66-L50))</f>
        <v>0</v>
      </c>
      <c r="M51" s="590">
        <f t="shared" ref="M51" si="56">IF(AND($B$6="有",M42&lt;&gt;0),M42-M50-M92,IF($B$6="無","",M66-M50))</f>
        <v>0</v>
      </c>
      <c r="N51" s="590">
        <f t="shared" ref="N51" si="57">IF(AND($B$6="有",N42&lt;&gt;0),N42-N50-N92,IF($B$6="無","",N66-N50))</f>
        <v>0</v>
      </c>
      <c r="O51" s="590">
        <f t="shared" ref="O51" si="58">IF(AND($B$6="有",O42&lt;&gt;0),O42-O50-O92,IF($B$6="無","",O66-O50))</f>
        <v>0</v>
      </c>
      <c r="P51" s="590">
        <f t="shared" ref="P51" si="59">IF(AND($B$6="有",P42&lt;&gt;0),P42-P50-P92,IF($B$6="無","",P66-P50))</f>
        <v>0</v>
      </c>
      <c r="Q51" s="484">
        <f t="shared" ref="Q51:Q52" si="60">IF($B$6="有",SUM(F51:P51),"")</f>
        <v>0</v>
      </c>
      <c r="R51" s="409"/>
      <c r="U51" s="535" t="s">
        <v>312</v>
      </c>
      <c r="V51" s="522"/>
      <c r="W51" s="523"/>
      <c r="X51" s="523"/>
      <c r="Y51" s="523"/>
      <c r="Z51" s="524"/>
      <c r="AA51" s="522"/>
      <c r="AB51" s="523"/>
      <c r="AC51" s="523"/>
      <c r="AD51" s="523"/>
      <c r="AE51" s="523"/>
      <c r="AF51" s="523"/>
      <c r="AG51" s="523"/>
      <c r="AH51" s="523"/>
      <c r="AI51" s="523"/>
      <c r="AJ51" s="523"/>
      <c r="AK51" s="523"/>
      <c r="AL51" s="525"/>
    </row>
    <row r="52" spans="1:39" s="114" customFormat="1" ht="34.5" customHeight="1" thickBot="1">
      <c r="A52" s="698" t="s">
        <v>236</v>
      </c>
      <c r="B52" s="711">
        <f>IF(AND($B$6="有",B42-B50-B40&lt;0,B42&lt;&gt;0),(B40-B51),IF($B$6="無","",B51-B40))</f>
        <v>0</v>
      </c>
      <c r="C52" s="705">
        <f t="shared" ref="C52:E52" si="61">IF(AND($B$6="有",C42-C50-C40&lt;0,C42&lt;&gt;0),(C40-C51),IF($B$6="無","",C51-C40))</f>
        <v>0</v>
      </c>
      <c r="D52" s="705">
        <f t="shared" si="61"/>
        <v>0</v>
      </c>
      <c r="E52" s="705">
        <f t="shared" si="61"/>
        <v>0</v>
      </c>
      <c r="F52" s="521">
        <f t="shared" si="49"/>
        <v>0</v>
      </c>
      <c r="G52" s="708">
        <f t="shared" ref="G52" si="62">IF(AND($B$6="有",G42-G50-G40&lt;0,G42&lt;&gt;0),(G40-G51),IF($B$6="無","",G51-G40))</f>
        <v>0</v>
      </c>
      <c r="H52" s="705">
        <f t="shared" ref="H52" si="63">IF(AND($B$6="有",H42-H50-H40&lt;0,H42&lt;&gt;0),(H40-H51),IF($B$6="無","",H51-H40))</f>
        <v>0</v>
      </c>
      <c r="I52" s="705">
        <f t="shared" ref="I52" si="64">IF(AND($B$6="有",I42-I50-I40&lt;0,I42&lt;&gt;0),(I40-I51),IF($B$6="無","",I51-I40))</f>
        <v>0</v>
      </c>
      <c r="J52" s="705">
        <f t="shared" ref="J52" si="65">IF(AND($B$6="有",J42-J50-J40&lt;0,J42&lt;&gt;0),(J40-J51),IF($B$6="無","",J51-J40))</f>
        <v>0</v>
      </c>
      <c r="K52" s="705">
        <f t="shared" ref="K52" si="66">IF(AND($B$6="有",K42-K50-K40&lt;0,K42&lt;&gt;0),(K40-K51),IF($B$6="無","",K51-K40))</f>
        <v>0</v>
      </c>
      <c r="L52" s="705">
        <f t="shared" ref="L52" si="67">IF(AND($B$6="有",L42-L50-L40&lt;0,L42&lt;&gt;0),(L40-L51),IF($B$6="無","",L51-L40))</f>
        <v>0</v>
      </c>
      <c r="M52" s="705">
        <f t="shared" ref="M52" si="68">IF(AND($B$6="有",M42-M50-M40&lt;0,M42&lt;&gt;0),(M40-M51),IF($B$6="無","",M51-M40))</f>
        <v>0</v>
      </c>
      <c r="N52" s="705">
        <f t="shared" ref="N52" si="69">IF(AND($B$6="有",N42-N50-N40&lt;0,N42&lt;&gt;0),(N40-N51),IF($B$6="無","",N51-N40))</f>
        <v>0</v>
      </c>
      <c r="O52" s="705">
        <f t="shared" ref="O52" si="70">IF(AND($B$6="有",O42-O50-O40&lt;0,O42&lt;&gt;0),(O40-O51),IF($B$6="無","",O51-O40))</f>
        <v>0</v>
      </c>
      <c r="P52" s="705">
        <f t="shared" ref="P52" si="71">IF(AND($B$6="有",P42-P50-P40&lt;0,P42&lt;&gt;0),(P40-P51),IF($B$6="無","",P51-P40))</f>
        <v>0</v>
      </c>
      <c r="Q52" s="520">
        <f t="shared" si="60"/>
        <v>0</v>
      </c>
      <c r="R52" s="410"/>
      <c r="U52" s="533" t="s">
        <v>220</v>
      </c>
      <c r="V52" s="539"/>
      <c r="W52" s="540"/>
      <c r="X52" s="540"/>
      <c r="Y52" s="540"/>
      <c r="Z52" s="521"/>
      <c r="AA52" s="539"/>
      <c r="AB52" s="540"/>
      <c r="AC52" s="540"/>
      <c r="AD52" s="540"/>
      <c r="AE52" s="540"/>
      <c r="AF52" s="540"/>
      <c r="AG52" s="540"/>
      <c r="AH52" s="540"/>
      <c r="AI52" s="540"/>
      <c r="AJ52" s="540"/>
      <c r="AK52" s="520"/>
      <c r="AL52" s="410"/>
    </row>
    <row r="53" spans="1:39" ht="12" customHeight="1">
      <c r="A53" s="85"/>
      <c r="B53" s="94"/>
      <c r="C53" s="94"/>
      <c r="D53" s="94"/>
      <c r="E53" s="94"/>
      <c r="F53" s="95"/>
      <c r="G53" s="94"/>
      <c r="H53" s="94"/>
      <c r="I53" s="94"/>
      <c r="J53" s="94"/>
      <c r="K53" s="94"/>
      <c r="L53" s="94"/>
      <c r="M53" s="94"/>
      <c r="N53" s="94"/>
      <c r="O53" s="94"/>
      <c r="P53" s="94"/>
      <c r="Q53" s="94"/>
      <c r="R53" s="86"/>
      <c r="U53" s="85"/>
      <c r="V53" s="94"/>
      <c r="W53" s="94"/>
      <c r="X53" s="94"/>
      <c r="Y53" s="94"/>
      <c r="Z53" s="95"/>
      <c r="AA53" s="94"/>
      <c r="AB53" s="94"/>
      <c r="AC53" s="94"/>
      <c r="AD53" s="94"/>
      <c r="AE53" s="94"/>
      <c r="AF53" s="94"/>
      <c r="AG53" s="94"/>
      <c r="AH53" s="94"/>
      <c r="AI53" s="94"/>
      <c r="AJ53" s="94"/>
      <c r="AK53" s="94"/>
      <c r="AL53" s="86"/>
    </row>
    <row r="54" spans="1:39" ht="15" customHeight="1" thickBot="1">
      <c r="A54" s="170" t="s">
        <v>176</v>
      </c>
      <c r="B54" s="161"/>
      <c r="C54" s="161"/>
      <c r="D54" s="161"/>
      <c r="E54" s="161"/>
      <c r="F54" s="161"/>
      <c r="G54" s="161"/>
      <c r="H54" s="161"/>
      <c r="I54" s="161"/>
      <c r="J54" s="161"/>
      <c r="K54" s="161"/>
      <c r="L54" s="161"/>
      <c r="M54" s="161"/>
      <c r="N54" s="161"/>
      <c r="O54" s="161"/>
      <c r="P54" s="161"/>
      <c r="Q54" s="161"/>
      <c r="R54" s="161"/>
      <c r="U54" s="170" t="s">
        <v>176</v>
      </c>
      <c r="V54" s="161"/>
      <c r="W54" s="161"/>
      <c r="X54" s="161"/>
      <c r="Y54" s="161"/>
      <c r="Z54" s="161"/>
      <c r="AA54" s="161"/>
      <c r="AB54" s="161"/>
      <c r="AC54" s="161"/>
      <c r="AD54" s="161"/>
      <c r="AE54" s="161"/>
      <c r="AF54" s="161"/>
      <c r="AG54" s="161"/>
      <c r="AH54" s="161"/>
      <c r="AI54" s="161"/>
      <c r="AJ54" s="161"/>
      <c r="AK54" s="161"/>
      <c r="AL54" s="161"/>
    </row>
    <row r="55" spans="1:39" ht="17.25" customHeight="1">
      <c r="A55" s="993" t="s">
        <v>71</v>
      </c>
      <c r="B55" s="995" t="s">
        <v>72</v>
      </c>
      <c r="C55" s="996"/>
      <c r="D55" s="997"/>
      <c r="E55" s="997"/>
      <c r="F55" s="998"/>
      <c r="G55" s="999" t="s">
        <v>73</v>
      </c>
      <c r="H55" s="1000"/>
      <c r="I55" s="1000"/>
      <c r="J55" s="1000"/>
      <c r="K55" s="1000"/>
      <c r="L55" s="1000"/>
      <c r="M55" s="1000"/>
      <c r="N55" s="1000"/>
      <c r="O55" s="1000"/>
      <c r="P55" s="1000"/>
      <c r="Q55" s="1001" t="s">
        <v>88</v>
      </c>
      <c r="R55" s="1003" t="s">
        <v>89</v>
      </c>
      <c r="U55" s="993" t="s">
        <v>71</v>
      </c>
      <c r="V55" s="995" t="s">
        <v>72</v>
      </c>
      <c r="W55" s="996"/>
      <c r="X55" s="997"/>
      <c r="Y55" s="997"/>
      <c r="Z55" s="998"/>
      <c r="AA55" s="999" t="s">
        <v>73</v>
      </c>
      <c r="AB55" s="1000"/>
      <c r="AC55" s="1000"/>
      <c r="AD55" s="1000"/>
      <c r="AE55" s="1000"/>
      <c r="AF55" s="1000"/>
      <c r="AG55" s="1000"/>
      <c r="AH55" s="1000"/>
      <c r="AI55" s="1000"/>
      <c r="AJ55" s="1000"/>
      <c r="AK55" s="1001" t="s">
        <v>88</v>
      </c>
      <c r="AL55" s="1003" t="s">
        <v>89</v>
      </c>
    </row>
    <row r="56" spans="1:39" ht="30" customHeight="1" thickBot="1">
      <c r="A56" s="1005"/>
      <c r="B56" s="200" t="str">
        <f>IF(B13="","",B13)</f>
        <v/>
      </c>
      <c r="C56" s="201" t="str">
        <f>IF(C13="","",C13)</f>
        <v/>
      </c>
      <c r="D56" s="201" t="str">
        <f>IF(D13="","",D13)</f>
        <v/>
      </c>
      <c r="E56" s="201" t="str">
        <f>IF(E13="","",E13)</f>
        <v/>
      </c>
      <c r="F56" s="267" t="s">
        <v>123</v>
      </c>
      <c r="G56" s="200" t="str">
        <f t="shared" ref="G56:P56" si="72">IF(G13="","",G13)</f>
        <v/>
      </c>
      <c r="H56" s="268" t="str">
        <f t="shared" si="72"/>
        <v/>
      </c>
      <c r="I56" s="268" t="str">
        <f t="shared" si="72"/>
        <v/>
      </c>
      <c r="J56" s="268" t="str">
        <f t="shared" si="72"/>
        <v/>
      </c>
      <c r="K56" s="268" t="str">
        <f t="shared" si="72"/>
        <v/>
      </c>
      <c r="L56" s="201" t="str">
        <f t="shared" si="72"/>
        <v/>
      </c>
      <c r="M56" s="201" t="str">
        <f t="shared" si="72"/>
        <v/>
      </c>
      <c r="N56" s="268" t="str">
        <f t="shared" si="72"/>
        <v/>
      </c>
      <c r="O56" s="268" t="str">
        <f t="shared" si="72"/>
        <v/>
      </c>
      <c r="P56" s="330" t="str">
        <f t="shared" si="72"/>
        <v/>
      </c>
      <c r="Q56" s="1018"/>
      <c r="R56" s="1019"/>
      <c r="U56" s="1005"/>
      <c r="V56" s="200" t="str">
        <f>IF(V13="","",V13)</f>
        <v>〇〇㈱</v>
      </c>
      <c r="W56" s="201" t="str">
        <f>IF(W13="","",W13)</f>
        <v/>
      </c>
      <c r="X56" s="201" t="str">
        <f>IF(X13="","",X13)</f>
        <v/>
      </c>
      <c r="Y56" s="201" t="str">
        <f>IF(Y13="","",Y13)</f>
        <v/>
      </c>
      <c r="Z56" s="267" t="s">
        <v>123</v>
      </c>
      <c r="AA56" s="200" t="str">
        <f t="shared" ref="AA56:AJ56" si="73">IF(AA13="","",AA13)</f>
        <v>〇〇大学</v>
      </c>
      <c r="AB56" s="268" t="str">
        <f t="shared" si="73"/>
        <v/>
      </c>
      <c r="AC56" s="268" t="str">
        <f t="shared" si="73"/>
        <v/>
      </c>
      <c r="AD56" s="268" t="str">
        <f t="shared" si="73"/>
        <v/>
      </c>
      <c r="AE56" s="268" t="str">
        <f t="shared" si="73"/>
        <v/>
      </c>
      <c r="AF56" s="201" t="str">
        <f t="shared" si="73"/>
        <v/>
      </c>
      <c r="AG56" s="201" t="str">
        <f t="shared" si="73"/>
        <v/>
      </c>
      <c r="AH56" s="268" t="str">
        <f t="shared" si="73"/>
        <v/>
      </c>
      <c r="AI56" s="268" t="str">
        <f t="shared" si="73"/>
        <v/>
      </c>
      <c r="AJ56" s="330" t="str">
        <f t="shared" si="73"/>
        <v/>
      </c>
      <c r="AK56" s="1018"/>
      <c r="AL56" s="1019"/>
    </row>
    <row r="57" spans="1:39" ht="18.75" customHeight="1">
      <c r="A57" s="726" t="s">
        <v>49</v>
      </c>
      <c r="B57" s="727">
        <f t="shared" ref="B57:P57" si="74">SUM(B58:B61)</f>
        <v>0</v>
      </c>
      <c r="C57" s="728">
        <f t="shared" si="74"/>
        <v>0</v>
      </c>
      <c r="D57" s="729">
        <f t="shared" si="74"/>
        <v>0</v>
      </c>
      <c r="E57" s="729">
        <f t="shared" si="74"/>
        <v>0</v>
      </c>
      <c r="F57" s="730">
        <f>SUM(B57:E57)</f>
        <v>0</v>
      </c>
      <c r="G57" s="727">
        <f t="shared" si="74"/>
        <v>0</v>
      </c>
      <c r="H57" s="728">
        <f t="shared" si="74"/>
        <v>0</v>
      </c>
      <c r="I57" s="728">
        <f t="shared" si="74"/>
        <v>0</v>
      </c>
      <c r="J57" s="728">
        <f t="shared" ref="J57:K57" si="75">SUM(J58:J61)</f>
        <v>0</v>
      </c>
      <c r="K57" s="728">
        <f t="shared" si="75"/>
        <v>0</v>
      </c>
      <c r="L57" s="728">
        <f t="shared" ref="L57" si="76">SUM(L58:L61)</f>
        <v>0</v>
      </c>
      <c r="M57" s="728">
        <f t="shared" si="74"/>
        <v>0</v>
      </c>
      <c r="N57" s="728">
        <f t="shared" si="74"/>
        <v>0</v>
      </c>
      <c r="O57" s="728">
        <f t="shared" si="74"/>
        <v>0</v>
      </c>
      <c r="P57" s="729">
        <f t="shared" si="74"/>
        <v>0</v>
      </c>
      <c r="Q57" s="728">
        <f>SUM(F57:P57)</f>
        <v>0</v>
      </c>
      <c r="R57" s="223"/>
      <c r="S57" s="84"/>
      <c r="U57" s="218" t="s">
        <v>49</v>
      </c>
      <c r="V57" s="269"/>
      <c r="W57" s="220"/>
      <c r="X57" s="221"/>
      <c r="Y57" s="221"/>
      <c r="Z57" s="222"/>
      <c r="AA57" s="269"/>
      <c r="AB57" s="220"/>
      <c r="AC57" s="220"/>
      <c r="AD57" s="220"/>
      <c r="AE57" s="220"/>
      <c r="AF57" s="220"/>
      <c r="AG57" s="220"/>
      <c r="AH57" s="220"/>
      <c r="AI57" s="220"/>
      <c r="AJ57" s="221"/>
      <c r="AK57" s="220"/>
      <c r="AL57" s="223"/>
      <c r="AM57" s="84"/>
    </row>
    <row r="58" spans="1:39" ht="18.75" customHeight="1">
      <c r="A58" s="270" t="s">
        <v>64</v>
      </c>
      <c r="B58" s="271"/>
      <c r="C58" s="233"/>
      <c r="D58" s="234"/>
      <c r="E58" s="234"/>
      <c r="F58" s="235">
        <f>SUM(B58:E58)</f>
        <v>0</v>
      </c>
      <c r="G58" s="271"/>
      <c r="H58" s="233"/>
      <c r="I58" s="233"/>
      <c r="J58" s="233"/>
      <c r="K58" s="233"/>
      <c r="L58" s="233"/>
      <c r="M58" s="233"/>
      <c r="N58" s="233"/>
      <c r="O58" s="233"/>
      <c r="P58" s="234"/>
      <c r="Q58" s="262">
        <f>SUM(F58:P58)</f>
        <v>0</v>
      </c>
      <c r="R58" s="230"/>
      <c r="U58" s="270" t="s">
        <v>64</v>
      </c>
      <c r="V58" s="271"/>
      <c r="W58" s="233"/>
      <c r="X58" s="234"/>
      <c r="Y58" s="234"/>
      <c r="Z58" s="235"/>
      <c r="AA58" s="271"/>
      <c r="AB58" s="233"/>
      <c r="AC58" s="233"/>
      <c r="AD58" s="233"/>
      <c r="AE58" s="233"/>
      <c r="AF58" s="233"/>
      <c r="AG58" s="233"/>
      <c r="AH58" s="233"/>
      <c r="AI58" s="233"/>
      <c r="AJ58" s="234"/>
      <c r="AK58" s="262"/>
      <c r="AL58" s="230"/>
    </row>
    <row r="59" spans="1:39" ht="18.75" customHeight="1">
      <c r="A59" s="270" t="s">
        <v>65</v>
      </c>
      <c r="B59" s="271"/>
      <c r="C59" s="233"/>
      <c r="D59" s="234"/>
      <c r="E59" s="234"/>
      <c r="F59" s="235">
        <f>SUM(B59:E59)</f>
        <v>0</v>
      </c>
      <c r="G59" s="271"/>
      <c r="H59" s="233"/>
      <c r="I59" s="233"/>
      <c r="J59" s="233"/>
      <c r="K59" s="233"/>
      <c r="L59" s="233"/>
      <c r="M59" s="233"/>
      <c r="N59" s="233"/>
      <c r="O59" s="233"/>
      <c r="P59" s="234"/>
      <c r="Q59" s="262">
        <f>SUM(F59:P59)</f>
        <v>0</v>
      </c>
      <c r="R59" s="230"/>
      <c r="U59" s="270" t="s">
        <v>65</v>
      </c>
      <c r="V59" s="271"/>
      <c r="W59" s="233"/>
      <c r="X59" s="234"/>
      <c r="Y59" s="234"/>
      <c r="Z59" s="235"/>
      <c r="AA59" s="271"/>
      <c r="AB59" s="233"/>
      <c r="AC59" s="233"/>
      <c r="AD59" s="233"/>
      <c r="AE59" s="233"/>
      <c r="AF59" s="233"/>
      <c r="AG59" s="233"/>
      <c r="AH59" s="233"/>
      <c r="AI59" s="233"/>
      <c r="AJ59" s="234"/>
      <c r="AK59" s="262"/>
      <c r="AL59" s="230"/>
    </row>
    <row r="60" spans="1:39" ht="18.75" customHeight="1">
      <c r="A60" s="270" t="s">
        <v>83</v>
      </c>
      <c r="B60" s="271"/>
      <c r="C60" s="233"/>
      <c r="D60" s="234"/>
      <c r="E60" s="234"/>
      <c r="F60" s="235">
        <f>SUM(B60:E60)</f>
        <v>0</v>
      </c>
      <c r="G60" s="271"/>
      <c r="H60" s="233"/>
      <c r="I60" s="233"/>
      <c r="J60" s="233"/>
      <c r="K60" s="233"/>
      <c r="L60" s="233"/>
      <c r="M60" s="233"/>
      <c r="N60" s="233"/>
      <c r="O60" s="233"/>
      <c r="P60" s="234"/>
      <c r="Q60" s="262">
        <f t="shared" ref="Q60:Q62" si="77">SUM(F60:P60)</f>
        <v>0</v>
      </c>
      <c r="R60" s="230"/>
      <c r="U60" s="270" t="s">
        <v>83</v>
      </c>
      <c r="V60" s="271"/>
      <c r="W60" s="233"/>
      <c r="X60" s="234"/>
      <c r="Y60" s="234"/>
      <c r="Z60" s="235"/>
      <c r="AA60" s="271"/>
      <c r="AB60" s="233"/>
      <c r="AC60" s="233"/>
      <c r="AD60" s="233"/>
      <c r="AE60" s="233"/>
      <c r="AF60" s="233"/>
      <c r="AG60" s="233"/>
      <c r="AH60" s="233"/>
      <c r="AI60" s="233"/>
      <c r="AJ60" s="234"/>
      <c r="AK60" s="262"/>
      <c r="AL60" s="230"/>
    </row>
    <row r="61" spans="1:39" ht="18.75" customHeight="1">
      <c r="A61" s="272" t="s">
        <v>56</v>
      </c>
      <c r="B61" s="273"/>
      <c r="C61" s="243"/>
      <c r="D61" s="244"/>
      <c r="E61" s="244"/>
      <c r="F61" s="242">
        <f t="shared" ref="F61" si="78">SUM(B61:E61)</f>
        <v>0</v>
      </c>
      <c r="G61" s="273"/>
      <c r="H61" s="243"/>
      <c r="I61" s="243"/>
      <c r="J61" s="243"/>
      <c r="K61" s="243"/>
      <c r="L61" s="243"/>
      <c r="M61" s="243"/>
      <c r="N61" s="243"/>
      <c r="O61" s="243"/>
      <c r="P61" s="244"/>
      <c r="Q61" s="263">
        <f t="shared" si="77"/>
        <v>0</v>
      </c>
      <c r="R61" s="245"/>
      <c r="U61" s="272" t="s">
        <v>56</v>
      </c>
      <c r="V61" s="273"/>
      <c r="W61" s="243"/>
      <c r="X61" s="244"/>
      <c r="Y61" s="244"/>
      <c r="Z61" s="242"/>
      <c r="AA61" s="273"/>
      <c r="AB61" s="243"/>
      <c r="AC61" s="243"/>
      <c r="AD61" s="243"/>
      <c r="AE61" s="243"/>
      <c r="AF61" s="243"/>
      <c r="AG61" s="243"/>
      <c r="AH61" s="243"/>
      <c r="AI61" s="243"/>
      <c r="AJ61" s="244"/>
      <c r="AK61" s="263"/>
      <c r="AL61" s="245"/>
    </row>
    <row r="62" spans="1:39" ht="18.75" customHeight="1">
      <c r="A62" s="252" t="s">
        <v>55</v>
      </c>
      <c r="B62" s="276"/>
      <c r="C62" s="254"/>
      <c r="D62" s="255"/>
      <c r="E62" s="255"/>
      <c r="F62" s="256">
        <f>SUM(B62:E62)</f>
        <v>0</v>
      </c>
      <c r="G62" s="276"/>
      <c r="H62" s="254"/>
      <c r="I62" s="254"/>
      <c r="J62" s="254"/>
      <c r="K62" s="254"/>
      <c r="L62" s="254"/>
      <c r="M62" s="254"/>
      <c r="N62" s="254"/>
      <c r="O62" s="254"/>
      <c r="P62" s="255"/>
      <c r="Q62" s="264">
        <f t="shared" si="77"/>
        <v>0</v>
      </c>
      <c r="R62" s="257"/>
      <c r="U62" s="252" t="s">
        <v>55</v>
      </c>
      <c r="V62" s="276"/>
      <c r="W62" s="254"/>
      <c r="X62" s="255"/>
      <c r="Y62" s="255"/>
      <c r="Z62" s="256"/>
      <c r="AA62" s="276"/>
      <c r="AB62" s="254"/>
      <c r="AC62" s="254"/>
      <c r="AD62" s="254"/>
      <c r="AE62" s="254"/>
      <c r="AF62" s="254"/>
      <c r="AG62" s="254"/>
      <c r="AH62" s="254"/>
      <c r="AI62" s="254"/>
      <c r="AJ62" s="255"/>
      <c r="AK62" s="264"/>
      <c r="AL62" s="257"/>
    </row>
    <row r="63" spans="1:39" ht="18.75" customHeight="1">
      <c r="A63" s="750" t="s">
        <v>187</v>
      </c>
      <c r="B63" s="732" t="str">
        <f t="shared" ref="B63:G63" si="79">IFERROR(B62/B57,"")</f>
        <v/>
      </c>
      <c r="C63" s="732" t="str">
        <f t="shared" si="79"/>
        <v/>
      </c>
      <c r="D63" s="732" t="str">
        <f t="shared" si="79"/>
        <v/>
      </c>
      <c r="E63" s="732" t="str">
        <f t="shared" si="79"/>
        <v/>
      </c>
      <c r="F63" s="751" t="s">
        <v>188</v>
      </c>
      <c r="G63" s="732" t="str">
        <f t="shared" si="79"/>
        <v/>
      </c>
      <c r="H63" s="732" t="str">
        <f t="shared" ref="H63" si="80">IFERROR(H62/H57,"")</f>
        <v/>
      </c>
      <c r="I63" s="732" t="str">
        <f t="shared" ref="I63" si="81">IFERROR(I62/I57,"")</f>
        <v/>
      </c>
      <c r="J63" s="732" t="str">
        <f t="shared" ref="J63" si="82">IFERROR(J62/J57,"")</f>
        <v/>
      </c>
      <c r="K63" s="732" t="str">
        <f t="shared" ref="K63" si="83">IFERROR(K62/K57,"")</f>
        <v/>
      </c>
      <c r="L63" s="732" t="str">
        <f t="shared" ref="L63" si="84">IFERROR(L62/L57,"")</f>
        <v/>
      </c>
      <c r="M63" s="732" t="str">
        <f t="shared" ref="M63" si="85">IFERROR(M62/M57,"")</f>
        <v/>
      </c>
      <c r="N63" s="732" t="str">
        <f t="shared" ref="N63" si="86">IFERROR(N62/N57,"")</f>
        <v/>
      </c>
      <c r="O63" s="732" t="str">
        <f t="shared" ref="O63" si="87">IFERROR(O62/O57,"")</f>
        <v/>
      </c>
      <c r="P63" s="732" t="str">
        <f t="shared" ref="P63" si="88">IFERROR(P62/P57,"")</f>
        <v/>
      </c>
      <c r="Q63" s="752" t="s">
        <v>188</v>
      </c>
      <c r="R63" s="261"/>
      <c r="U63" s="750" t="s">
        <v>187</v>
      </c>
      <c r="V63" s="732"/>
      <c r="W63" s="732"/>
      <c r="X63" s="732"/>
      <c r="Y63" s="732"/>
      <c r="Z63" s="751"/>
      <c r="AA63" s="732"/>
      <c r="AB63" s="732"/>
      <c r="AC63" s="732"/>
      <c r="AD63" s="732"/>
      <c r="AE63" s="732"/>
      <c r="AF63" s="732"/>
      <c r="AG63" s="732"/>
      <c r="AH63" s="732"/>
      <c r="AI63" s="732"/>
      <c r="AJ63" s="732"/>
      <c r="AK63" s="752"/>
      <c r="AL63" s="261"/>
    </row>
    <row r="64" spans="1:39" ht="18.75" customHeight="1">
      <c r="A64" s="274" t="str">
        <f>IF($B$4="有","一般管理費","")</f>
        <v/>
      </c>
      <c r="B64" s="275"/>
      <c r="C64" s="248"/>
      <c r="D64" s="248"/>
      <c r="E64" s="248"/>
      <c r="F64" s="569" t="str">
        <f>IF(SUM(B64:E64)&lt;=0,"",SUM(B64:E64))</f>
        <v/>
      </c>
      <c r="G64" s="275"/>
      <c r="H64" s="248"/>
      <c r="I64" s="248"/>
      <c r="J64" s="248"/>
      <c r="K64" s="248"/>
      <c r="L64" s="248"/>
      <c r="M64" s="248"/>
      <c r="N64" s="248"/>
      <c r="O64" s="248"/>
      <c r="P64" s="249"/>
      <c r="Q64" s="570">
        <f>IF(SUM(F64:P64)&lt;0,"",SUM(F64:P64))</f>
        <v>0</v>
      </c>
      <c r="R64" s="251"/>
      <c r="U64" s="274" t="str">
        <f>IF($B$4="有","一般管理費","")</f>
        <v/>
      </c>
      <c r="V64" s="275"/>
      <c r="W64" s="248"/>
      <c r="X64" s="248"/>
      <c r="Y64" s="248"/>
      <c r="Z64" s="250"/>
      <c r="AA64" s="275"/>
      <c r="AB64" s="248"/>
      <c r="AC64" s="248"/>
      <c r="AD64" s="248"/>
      <c r="AE64" s="248"/>
      <c r="AF64" s="248"/>
      <c r="AG64" s="248"/>
      <c r="AH64" s="248"/>
      <c r="AI64" s="248"/>
      <c r="AJ64" s="249"/>
      <c r="AK64" s="265"/>
      <c r="AL64" s="251"/>
    </row>
    <row r="65" spans="1:38" ht="18.75" customHeight="1">
      <c r="A65" s="191" t="str">
        <f>IF($B$4="有","一般管理費割合","")</f>
        <v/>
      </c>
      <c r="B65" s="192" t="str">
        <f>IF($A$65="","",IFERROR(B64/B57,""))</f>
        <v/>
      </c>
      <c r="C65" s="183" t="str">
        <f t="shared" ref="C65:E65" si="89">IF($A$65="","",IFERROR(C64/C57,""))</f>
        <v/>
      </c>
      <c r="D65" s="183" t="str">
        <f t="shared" si="89"/>
        <v/>
      </c>
      <c r="E65" s="183" t="str">
        <f t="shared" si="89"/>
        <v/>
      </c>
      <c r="F65" s="193" t="s">
        <v>188</v>
      </c>
      <c r="G65" s="183" t="str">
        <f>IF($A$65="","",IFERROR(G64/G57,""))</f>
        <v/>
      </c>
      <c r="H65" s="183" t="str">
        <f t="shared" ref="H65:P65" si="90">IF($A$65="","",IFERROR(H64/H57,""))</f>
        <v/>
      </c>
      <c r="I65" s="183" t="str">
        <f t="shared" si="90"/>
        <v/>
      </c>
      <c r="J65" s="183" t="str">
        <f t="shared" si="90"/>
        <v/>
      </c>
      <c r="K65" s="183" t="str">
        <f t="shared" si="90"/>
        <v/>
      </c>
      <c r="L65" s="183" t="str">
        <f t="shared" si="90"/>
        <v/>
      </c>
      <c r="M65" s="183" t="str">
        <f t="shared" si="90"/>
        <v/>
      </c>
      <c r="N65" s="183" t="str">
        <f t="shared" si="90"/>
        <v/>
      </c>
      <c r="O65" s="183" t="str">
        <f t="shared" si="90"/>
        <v/>
      </c>
      <c r="P65" s="183" t="str">
        <f t="shared" si="90"/>
        <v/>
      </c>
      <c r="Q65" s="373" t="s">
        <v>188</v>
      </c>
      <c r="R65" s="182"/>
      <c r="U65" s="191" t="str">
        <f>IF($B$4="有","一般管理費割合","")</f>
        <v/>
      </c>
      <c r="V65" s="192"/>
      <c r="W65" s="183"/>
      <c r="X65" s="183"/>
      <c r="Y65" s="183"/>
      <c r="Z65" s="193"/>
      <c r="AA65" s="183"/>
      <c r="AB65" s="183"/>
      <c r="AC65" s="183"/>
      <c r="AD65" s="183"/>
      <c r="AE65" s="183"/>
      <c r="AF65" s="183"/>
      <c r="AG65" s="183"/>
      <c r="AH65" s="183"/>
      <c r="AI65" s="183"/>
      <c r="AJ65" s="183"/>
      <c r="AK65" s="373"/>
      <c r="AL65" s="182"/>
    </row>
    <row r="66" spans="1:38" ht="18.75" customHeight="1" thickBot="1">
      <c r="A66" s="724" t="s">
        <v>161</v>
      </c>
      <c r="B66" s="725">
        <f>B57+B62+B64</f>
        <v>0</v>
      </c>
      <c r="C66" s="720">
        <f>C57+C62+C64</f>
        <v>0</v>
      </c>
      <c r="D66" s="720">
        <f>D57+D62+D64</f>
        <v>0</v>
      </c>
      <c r="E66" s="720">
        <f>E57+E62+E64</f>
        <v>0</v>
      </c>
      <c r="F66" s="721">
        <f>SUM(F57,F62,F64)</f>
        <v>0</v>
      </c>
      <c r="G66" s="725">
        <f t="shared" ref="G66:P66" si="91">G57+G62+G64</f>
        <v>0</v>
      </c>
      <c r="H66" s="720">
        <f t="shared" si="91"/>
        <v>0</v>
      </c>
      <c r="I66" s="720">
        <f t="shared" si="91"/>
        <v>0</v>
      </c>
      <c r="J66" s="720">
        <f t="shared" si="91"/>
        <v>0</v>
      </c>
      <c r="K66" s="720">
        <f t="shared" si="91"/>
        <v>0</v>
      </c>
      <c r="L66" s="720">
        <f t="shared" si="91"/>
        <v>0</v>
      </c>
      <c r="M66" s="720">
        <f t="shared" si="91"/>
        <v>0</v>
      </c>
      <c r="N66" s="720">
        <f t="shared" si="91"/>
        <v>0</v>
      </c>
      <c r="O66" s="720">
        <f t="shared" si="91"/>
        <v>0</v>
      </c>
      <c r="P66" s="723">
        <f t="shared" si="91"/>
        <v>0</v>
      </c>
      <c r="Q66" s="720">
        <f>SUM(F66:P66)</f>
        <v>0</v>
      </c>
      <c r="R66" s="176"/>
      <c r="U66" s="212" t="s">
        <v>161</v>
      </c>
      <c r="V66" s="199"/>
      <c r="W66" s="187"/>
      <c r="X66" s="187"/>
      <c r="Y66" s="187"/>
      <c r="Z66" s="188"/>
      <c r="AA66" s="199"/>
      <c r="AB66" s="187"/>
      <c r="AC66" s="187"/>
      <c r="AD66" s="187"/>
      <c r="AE66" s="187"/>
      <c r="AF66" s="187"/>
      <c r="AG66" s="187"/>
      <c r="AH66" s="187"/>
      <c r="AI66" s="187"/>
      <c r="AJ66" s="190"/>
      <c r="AK66" s="187"/>
      <c r="AL66" s="176"/>
    </row>
    <row r="68" spans="1:38" s="114" customFormat="1" ht="15" thickBot="1">
      <c r="A68" s="148" t="s">
        <v>332</v>
      </c>
      <c r="B68" s="148"/>
      <c r="C68" s="148"/>
      <c r="D68" s="148"/>
      <c r="E68" s="148"/>
      <c r="F68" s="148"/>
      <c r="G68" s="148"/>
      <c r="H68" s="148"/>
      <c r="I68" s="148"/>
      <c r="J68" s="148"/>
      <c r="K68" s="148"/>
      <c r="L68" s="148"/>
      <c r="M68" s="148"/>
      <c r="N68" s="148"/>
      <c r="O68" s="148"/>
      <c r="P68" s="148"/>
      <c r="Q68" s="148"/>
      <c r="R68" s="148"/>
      <c r="T68" s="149"/>
      <c r="U68" s="148" t="s">
        <v>332</v>
      </c>
      <c r="V68" s="148"/>
      <c r="W68" s="148"/>
      <c r="X68" s="148"/>
      <c r="Y68" s="148"/>
      <c r="Z68" s="148"/>
      <c r="AA68" s="148"/>
      <c r="AB68" s="148"/>
      <c r="AC68" s="148"/>
      <c r="AD68" s="148"/>
      <c r="AE68" s="148"/>
      <c r="AF68" s="148"/>
      <c r="AG68" s="148"/>
      <c r="AH68" s="148"/>
      <c r="AI68" s="148"/>
      <c r="AJ68" s="148"/>
      <c r="AK68" s="148"/>
      <c r="AL68" s="148"/>
    </row>
    <row r="69" spans="1:38" ht="17.25" customHeight="1">
      <c r="A69" s="993" t="s">
        <v>71</v>
      </c>
      <c r="B69" s="995" t="s">
        <v>72</v>
      </c>
      <c r="C69" s="996"/>
      <c r="D69" s="997"/>
      <c r="E69" s="997"/>
      <c r="F69" s="998"/>
      <c r="G69" s="999" t="s">
        <v>73</v>
      </c>
      <c r="H69" s="1000"/>
      <c r="I69" s="1000"/>
      <c r="J69" s="1000"/>
      <c r="K69" s="1000"/>
      <c r="L69" s="1000"/>
      <c r="M69" s="1000"/>
      <c r="N69" s="1000"/>
      <c r="O69" s="1000"/>
      <c r="P69" s="1000"/>
      <c r="Q69" s="1001" t="s">
        <v>88</v>
      </c>
      <c r="R69" s="1003" t="s">
        <v>89</v>
      </c>
      <c r="U69" s="993" t="s">
        <v>71</v>
      </c>
      <c r="V69" s="995" t="s">
        <v>72</v>
      </c>
      <c r="W69" s="996"/>
      <c r="X69" s="997"/>
      <c r="Y69" s="997"/>
      <c r="Z69" s="998"/>
      <c r="AA69" s="999" t="s">
        <v>73</v>
      </c>
      <c r="AB69" s="1000"/>
      <c r="AC69" s="1000"/>
      <c r="AD69" s="1000"/>
      <c r="AE69" s="1000"/>
      <c r="AF69" s="1000"/>
      <c r="AG69" s="1000"/>
      <c r="AH69" s="1000"/>
      <c r="AI69" s="1000"/>
      <c r="AJ69" s="1000"/>
      <c r="AK69" s="1001" t="s">
        <v>88</v>
      </c>
      <c r="AL69" s="1003" t="s">
        <v>89</v>
      </c>
    </row>
    <row r="70" spans="1:38" ht="30" customHeight="1" thickBot="1">
      <c r="A70" s="994"/>
      <c r="B70" s="200" t="str">
        <f>IF(B13="","",B13)</f>
        <v/>
      </c>
      <c r="C70" s="201" t="str">
        <f>IF(C13="","",C13)</f>
        <v/>
      </c>
      <c r="D70" s="201" t="str">
        <f>IF(D13="","",D13)</f>
        <v/>
      </c>
      <c r="E70" s="201" t="str">
        <f>IF(E13="","",E13)</f>
        <v/>
      </c>
      <c r="F70" s="194" t="s">
        <v>123</v>
      </c>
      <c r="G70" s="195" t="str">
        <f t="shared" ref="G70:P70" si="92">IF(G13="","",G13)</f>
        <v/>
      </c>
      <c r="H70" s="196" t="str">
        <f t="shared" si="92"/>
        <v/>
      </c>
      <c r="I70" s="196" t="str">
        <f t="shared" si="92"/>
        <v/>
      </c>
      <c r="J70" s="196" t="str">
        <f t="shared" si="92"/>
        <v/>
      </c>
      <c r="K70" s="196" t="str">
        <f t="shared" si="92"/>
        <v/>
      </c>
      <c r="L70" s="196" t="str">
        <f t="shared" si="92"/>
        <v/>
      </c>
      <c r="M70" s="196" t="str">
        <f t="shared" si="92"/>
        <v/>
      </c>
      <c r="N70" s="196" t="str">
        <f t="shared" si="92"/>
        <v/>
      </c>
      <c r="O70" s="196" t="str">
        <f t="shared" si="92"/>
        <v/>
      </c>
      <c r="P70" s="331" t="str">
        <f t="shared" si="92"/>
        <v/>
      </c>
      <c r="Q70" s="1002"/>
      <c r="R70" s="1004"/>
      <c r="U70" s="994"/>
      <c r="V70" s="200" t="str">
        <f>IF(V13="","",V13)</f>
        <v>〇〇㈱</v>
      </c>
      <c r="W70" s="201" t="str">
        <f>IF(W13="","",W13)</f>
        <v/>
      </c>
      <c r="X70" s="201" t="str">
        <f>IF(X13="","",X13)</f>
        <v/>
      </c>
      <c r="Y70" s="201" t="str">
        <f>IF(Y13="","",Y13)</f>
        <v/>
      </c>
      <c r="Z70" s="194" t="s">
        <v>123</v>
      </c>
      <c r="AA70" s="195" t="str">
        <f t="shared" ref="AA70:AJ70" si="93">IF(AA13="","",AA13)</f>
        <v>〇〇大学</v>
      </c>
      <c r="AB70" s="196" t="str">
        <f t="shared" si="93"/>
        <v/>
      </c>
      <c r="AC70" s="196" t="str">
        <f t="shared" si="93"/>
        <v/>
      </c>
      <c r="AD70" s="196" t="str">
        <f t="shared" si="93"/>
        <v/>
      </c>
      <c r="AE70" s="196" t="str">
        <f t="shared" si="93"/>
        <v/>
      </c>
      <c r="AF70" s="196" t="str">
        <f t="shared" si="93"/>
        <v/>
      </c>
      <c r="AG70" s="196" t="str">
        <f t="shared" si="93"/>
        <v/>
      </c>
      <c r="AH70" s="196" t="str">
        <f t="shared" si="93"/>
        <v/>
      </c>
      <c r="AI70" s="196" t="str">
        <f t="shared" si="93"/>
        <v/>
      </c>
      <c r="AJ70" s="331" t="str">
        <f t="shared" si="93"/>
        <v/>
      </c>
      <c r="AK70" s="1002"/>
      <c r="AL70" s="1004"/>
    </row>
    <row r="71" spans="1:38" s="114" customFormat="1" ht="18" customHeight="1">
      <c r="A71" s="202" t="s">
        <v>49</v>
      </c>
      <c r="B71" s="203">
        <f t="shared" ref="B71:P71" si="94">SUBTOTAL(9,B72:B89)</f>
        <v>0</v>
      </c>
      <c r="C71" s="203">
        <f t="shared" si="94"/>
        <v>0</v>
      </c>
      <c r="D71" s="203">
        <f t="shared" si="94"/>
        <v>0</v>
      </c>
      <c r="E71" s="203">
        <f t="shared" si="94"/>
        <v>0</v>
      </c>
      <c r="F71" s="204">
        <f t="shared" ref="F71:F79" si="95">SUM(B71:E71)</f>
        <v>0</v>
      </c>
      <c r="G71" s="205">
        <f t="shared" si="94"/>
        <v>0</v>
      </c>
      <c r="H71" s="203">
        <f t="shared" si="94"/>
        <v>0</v>
      </c>
      <c r="I71" s="203">
        <f t="shared" si="94"/>
        <v>0</v>
      </c>
      <c r="J71" s="203">
        <f t="shared" si="94"/>
        <v>0</v>
      </c>
      <c r="K71" s="203">
        <f t="shared" si="94"/>
        <v>0</v>
      </c>
      <c r="L71" s="203">
        <f t="shared" si="94"/>
        <v>0</v>
      </c>
      <c r="M71" s="203">
        <f t="shared" si="94"/>
        <v>0</v>
      </c>
      <c r="N71" s="203">
        <f t="shared" si="94"/>
        <v>0</v>
      </c>
      <c r="O71" s="203">
        <f t="shared" si="94"/>
        <v>0</v>
      </c>
      <c r="P71" s="332">
        <f t="shared" si="94"/>
        <v>0</v>
      </c>
      <c r="Q71" s="203">
        <f t="shared" ref="Q71:Q79" si="96">SUM(F71:P71)</f>
        <v>0</v>
      </c>
      <c r="R71" s="339"/>
      <c r="U71" s="202" t="s">
        <v>49</v>
      </c>
      <c r="V71" s="203"/>
      <c r="W71" s="203"/>
      <c r="X71" s="203"/>
      <c r="Y71" s="203"/>
      <c r="Z71" s="204"/>
      <c r="AA71" s="205"/>
      <c r="AB71" s="203"/>
      <c r="AC71" s="203"/>
      <c r="AD71" s="203"/>
      <c r="AE71" s="203"/>
      <c r="AF71" s="203"/>
      <c r="AG71" s="203"/>
      <c r="AH71" s="203"/>
      <c r="AI71" s="203"/>
      <c r="AJ71" s="332"/>
      <c r="AK71" s="203"/>
      <c r="AL71" s="339"/>
    </row>
    <row r="72" spans="1:38" s="114" customFormat="1" ht="18" customHeight="1">
      <c r="A72" s="206" t="s">
        <v>64</v>
      </c>
      <c r="B72" s="277">
        <f>SUBTOTAL(9,B73:B74)</f>
        <v>0</v>
      </c>
      <c r="C72" s="277">
        <f t="shared" ref="C72:P72" si="97">SUBTOTAL(9,C73:C74)</f>
        <v>0</v>
      </c>
      <c r="D72" s="277">
        <f t="shared" si="97"/>
        <v>0</v>
      </c>
      <c r="E72" s="277">
        <f t="shared" si="97"/>
        <v>0</v>
      </c>
      <c r="F72" s="278">
        <f t="shared" si="95"/>
        <v>0</v>
      </c>
      <c r="G72" s="279">
        <f t="shared" si="97"/>
        <v>0</v>
      </c>
      <c r="H72" s="277">
        <f t="shared" si="97"/>
        <v>0</v>
      </c>
      <c r="I72" s="277">
        <f t="shared" si="97"/>
        <v>0</v>
      </c>
      <c r="J72" s="277">
        <f t="shared" si="97"/>
        <v>0</v>
      </c>
      <c r="K72" s="277">
        <f t="shared" si="97"/>
        <v>0</v>
      </c>
      <c r="L72" s="277">
        <f t="shared" si="97"/>
        <v>0</v>
      </c>
      <c r="M72" s="277">
        <f t="shared" si="97"/>
        <v>0</v>
      </c>
      <c r="N72" s="277">
        <f t="shared" si="97"/>
        <v>0</v>
      </c>
      <c r="O72" s="277">
        <f t="shared" si="97"/>
        <v>0</v>
      </c>
      <c r="P72" s="333">
        <f t="shared" si="97"/>
        <v>0</v>
      </c>
      <c r="Q72" s="277">
        <f t="shared" si="96"/>
        <v>0</v>
      </c>
      <c r="R72" s="340"/>
      <c r="U72" s="206" t="s">
        <v>64</v>
      </c>
      <c r="V72" s="277"/>
      <c r="W72" s="277"/>
      <c r="X72" s="277"/>
      <c r="Y72" s="277"/>
      <c r="Z72" s="278"/>
      <c r="AA72" s="279"/>
      <c r="AB72" s="277"/>
      <c r="AC72" s="277"/>
      <c r="AD72" s="277"/>
      <c r="AE72" s="277"/>
      <c r="AF72" s="277"/>
      <c r="AG72" s="277"/>
      <c r="AH72" s="277"/>
      <c r="AI72" s="277"/>
      <c r="AJ72" s="333"/>
      <c r="AK72" s="277"/>
      <c r="AL72" s="340"/>
    </row>
    <row r="73" spans="1:38" s="114" customFormat="1" ht="18" customHeight="1">
      <c r="A73" s="207" t="s">
        <v>164</v>
      </c>
      <c r="B73" s="233"/>
      <c r="C73" s="232"/>
      <c r="D73" s="232"/>
      <c r="E73" s="232"/>
      <c r="F73" s="290">
        <f t="shared" si="95"/>
        <v>0</v>
      </c>
      <c r="G73" s="232"/>
      <c r="H73" s="232"/>
      <c r="I73" s="232"/>
      <c r="J73" s="232"/>
      <c r="K73" s="232"/>
      <c r="L73" s="232"/>
      <c r="M73" s="232"/>
      <c r="N73" s="232"/>
      <c r="O73" s="232"/>
      <c r="P73" s="334"/>
      <c r="Q73" s="233">
        <f t="shared" si="96"/>
        <v>0</v>
      </c>
      <c r="R73" s="340"/>
      <c r="U73" s="207" t="s">
        <v>164</v>
      </c>
      <c r="V73" s="233"/>
      <c r="W73" s="232"/>
      <c r="X73" s="232"/>
      <c r="Y73" s="232"/>
      <c r="Z73" s="290"/>
      <c r="AA73" s="232"/>
      <c r="AB73" s="232"/>
      <c r="AC73" s="232"/>
      <c r="AD73" s="232"/>
      <c r="AE73" s="232"/>
      <c r="AF73" s="232"/>
      <c r="AG73" s="232"/>
      <c r="AH73" s="232"/>
      <c r="AI73" s="232"/>
      <c r="AJ73" s="334"/>
      <c r="AK73" s="233"/>
      <c r="AL73" s="340"/>
    </row>
    <row r="74" spans="1:38" s="114" customFormat="1" ht="18" customHeight="1">
      <c r="A74" s="207" t="s">
        <v>165</v>
      </c>
      <c r="B74" s="233"/>
      <c r="C74" s="232"/>
      <c r="D74" s="232"/>
      <c r="E74" s="232"/>
      <c r="F74" s="290">
        <f t="shared" si="95"/>
        <v>0</v>
      </c>
      <c r="G74" s="232"/>
      <c r="H74" s="232"/>
      <c r="I74" s="232"/>
      <c r="J74" s="232"/>
      <c r="K74" s="232"/>
      <c r="L74" s="232"/>
      <c r="M74" s="232"/>
      <c r="N74" s="232"/>
      <c r="O74" s="232"/>
      <c r="P74" s="334"/>
      <c r="Q74" s="233">
        <f t="shared" si="96"/>
        <v>0</v>
      </c>
      <c r="R74" s="340"/>
      <c r="U74" s="207" t="s">
        <v>165</v>
      </c>
      <c r="V74" s="233"/>
      <c r="W74" s="232"/>
      <c r="X74" s="232"/>
      <c r="Y74" s="232"/>
      <c r="Z74" s="290"/>
      <c r="AA74" s="232"/>
      <c r="AB74" s="232"/>
      <c r="AC74" s="232"/>
      <c r="AD74" s="232"/>
      <c r="AE74" s="232"/>
      <c r="AF74" s="232"/>
      <c r="AG74" s="232"/>
      <c r="AH74" s="232"/>
      <c r="AI74" s="232"/>
      <c r="AJ74" s="334"/>
      <c r="AK74" s="233"/>
      <c r="AL74" s="340"/>
    </row>
    <row r="75" spans="1:38" s="114" customFormat="1" ht="18" customHeight="1">
      <c r="A75" s="206" t="s">
        <v>65</v>
      </c>
      <c r="B75" s="277">
        <f>SUBTOTAL(9,B76:B77)</f>
        <v>0</v>
      </c>
      <c r="C75" s="277">
        <f t="shared" ref="C75:P75" si="98">SUBTOTAL(9,C76:C77)</f>
        <v>0</v>
      </c>
      <c r="D75" s="277">
        <f t="shared" si="98"/>
        <v>0</v>
      </c>
      <c r="E75" s="277">
        <f t="shared" si="98"/>
        <v>0</v>
      </c>
      <c r="F75" s="278">
        <f t="shared" si="95"/>
        <v>0</v>
      </c>
      <c r="G75" s="279">
        <f t="shared" si="98"/>
        <v>0</v>
      </c>
      <c r="H75" s="277">
        <f t="shared" si="98"/>
        <v>0</v>
      </c>
      <c r="I75" s="277">
        <f t="shared" si="98"/>
        <v>0</v>
      </c>
      <c r="J75" s="277">
        <f t="shared" si="98"/>
        <v>0</v>
      </c>
      <c r="K75" s="277">
        <f t="shared" si="98"/>
        <v>0</v>
      </c>
      <c r="L75" s="277">
        <f t="shared" si="98"/>
        <v>0</v>
      </c>
      <c r="M75" s="277">
        <f t="shared" si="98"/>
        <v>0</v>
      </c>
      <c r="N75" s="277">
        <f t="shared" si="98"/>
        <v>0</v>
      </c>
      <c r="O75" s="277">
        <f t="shared" si="98"/>
        <v>0</v>
      </c>
      <c r="P75" s="333">
        <f t="shared" si="98"/>
        <v>0</v>
      </c>
      <c r="Q75" s="277">
        <f t="shared" si="96"/>
        <v>0</v>
      </c>
      <c r="R75" s="340"/>
      <c r="U75" s="206" t="s">
        <v>65</v>
      </c>
      <c r="V75" s="277"/>
      <c r="W75" s="277"/>
      <c r="X75" s="277"/>
      <c r="Y75" s="277"/>
      <c r="Z75" s="278"/>
      <c r="AA75" s="279"/>
      <c r="AB75" s="277"/>
      <c r="AC75" s="277"/>
      <c r="AD75" s="277"/>
      <c r="AE75" s="277"/>
      <c r="AF75" s="277"/>
      <c r="AG75" s="277"/>
      <c r="AH75" s="277"/>
      <c r="AI75" s="277"/>
      <c r="AJ75" s="333"/>
      <c r="AK75" s="277"/>
      <c r="AL75" s="340"/>
    </row>
    <row r="76" spans="1:38" s="114" customFormat="1" ht="18" customHeight="1">
      <c r="A76" s="207" t="s">
        <v>79</v>
      </c>
      <c r="B76" s="233"/>
      <c r="C76" s="232"/>
      <c r="D76" s="232"/>
      <c r="E76" s="232"/>
      <c r="F76" s="290">
        <f t="shared" si="95"/>
        <v>0</v>
      </c>
      <c r="G76" s="232"/>
      <c r="H76" s="232"/>
      <c r="I76" s="232"/>
      <c r="J76" s="232"/>
      <c r="K76" s="232"/>
      <c r="L76" s="232"/>
      <c r="M76" s="232"/>
      <c r="N76" s="232"/>
      <c r="O76" s="232"/>
      <c r="P76" s="334"/>
      <c r="Q76" s="233">
        <f t="shared" si="96"/>
        <v>0</v>
      </c>
      <c r="R76" s="340"/>
      <c r="U76" s="207" t="s">
        <v>79</v>
      </c>
      <c r="V76" s="233"/>
      <c r="W76" s="232"/>
      <c r="X76" s="232"/>
      <c r="Y76" s="232"/>
      <c r="Z76" s="290"/>
      <c r="AA76" s="232"/>
      <c r="AB76" s="232"/>
      <c r="AC76" s="232"/>
      <c r="AD76" s="232"/>
      <c r="AE76" s="232"/>
      <c r="AF76" s="232"/>
      <c r="AG76" s="232"/>
      <c r="AH76" s="232"/>
      <c r="AI76" s="232"/>
      <c r="AJ76" s="334"/>
      <c r="AK76" s="233"/>
      <c r="AL76" s="340"/>
    </row>
    <row r="77" spans="1:38" s="114" customFormat="1" ht="18" customHeight="1">
      <c r="A77" s="207" t="s">
        <v>80</v>
      </c>
      <c r="B77" s="233"/>
      <c r="C77" s="232"/>
      <c r="D77" s="232"/>
      <c r="E77" s="232"/>
      <c r="F77" s="290">
        <f t="shared" si="95"/>
        <v>0</v>
      </c>
      <c r="G77" s="232"/>
      <c r="H77" s="232"/>
      <c r="I77" s="232"/>
      <c r="J77" s="232"/>
      <c r="K77" s="232"/>
      <c r="L77" s="232"/>
      <c r="M77" s="232"/>
      <c r="N77" s="232"/>
      <c r="O77" s="232"/>
      <c r="P77" s="334"/>
      <c r="Q77" s="233">
        <f t="shared" si="96"/>
        <v>0</v>
      </c>
      <c r="R77" s="340"/>
      <c r="U77" s="207" t="s">
        <v>80</v>
      </c>
      <c r="V77" s="233"/>
      <c r="W77" s="232"/>
      <c r="X77" s="232"/>
      <c r="Y77" s="232"/>
      <c r="Z77" s="290"/>
      <c r="AA77" s="232"/>
      <c r="AB77" s="232"/>
      <c r="AC77" s="232"/>
      <c r="AD77" s="232"/>
      <c r="AE77" s="232"/>
      <c r="AF77" s="232"/>
      <c r="AG77" s="232"/>
      <c r="AH77" s="232"/>
      <c r="AI77" s="232"/>
      <c r="AJ77" s="334"/>
      <c r="AK77" s="233"/>
      <c r="AL77" s="340"/>
    </row>
    <row r="78" spans="1:38" s="114" customFormat="1" ht="18" customHeight="1">
      <c r="A78" s="206" t="s">
        <v>83</v>
      </c>
      <c r="B78" s="277">
        <f t="shared" ref="B78:P78" si="99">SUBTOTAL(9,B79:B81)</f>
        <v>0</v>
      </c>
      <c r="C78" s="277">
        <f t="shared" si="99"/>
        <v>0</v>
      </c>
      <c r="D78" s="277">
        <f t="shared" si="99"/>
        <v>0</v>
      </c>
      <c r="E78" s="277">
        <f t="shared" si="99"/>
        <v>0</v>
      </c>
      <c r="F78" s="278">
        <f t="shared" si="95"/>
        <v>0</v>
      </c>
      <c r="G78" s="279">
        <f t="shared" si="99"/>
        <v>0</v>
      </c>
      <c r="H78" s="277">
        <f t="shared" si="99"/>
        <v>0</v>
      </c>
      <c r="I78" s="277">
        <f t="shared" si="99"/>
        <v>0</v>
      </c>
      <c r="J78" s="277">
        <f t="shared" si="99"/>
        <v>0</v>
      </c>
      <c r="K78" s="277">
        <f t="shared" si="99"/>
        <v>0</v>
      </c>
      <c r="L78" s="277">
        <f t="shared" si="99"/>
        <v>0</v>
      </c>
      <c r="M78" s="277">
        <f t="shared" si="99"/>
        <v>0</v>
      </c>
      <c r="N78" s="277">
        <f t="shared" si="99"/>
        <v>0</v>
      </c>
      <c r="O78" s="277">
        <f t="shared" si="99"/>
        <v>0</v>
      </c>
      <c r="P78" s="333">
        <f t="shared" si="99"/>
        <v>0</v>
      </c>
      <c r="Q78" s="277">
        <f t="shared" si="96"/>
        <v>0</v>
      </c>
      <c r="R78" s="340"/>
      <c r="U78" s="206" t="s">
        <v>83</v>
      </c>
      <c r="V78" s="277"/>
      <c r="W78" s="277"/>
      <c r="X78" s="277"/>
      <c r="Y78" s="277"/>
      <c r="Z78" s="278"/>
      <c r="AA78" s="279"/>
      <c r="AB78" s="277"/>
      <c r="AC78" s="277"/>
      <c r="AD78" s="277"/>
      <c r="AE78" s="277"/>
      <c r="AF78" s="277"/>
      <c r="AG78" s="277"/>
      <c r="AH78" s="277"/>
      <c r="AI78" s="277"/>
      <c r="AJ78" s="333"/>
      <c r="AK78" s="277"/>
      <c r="AL78" s="340"/>
    </row>
    <row r="79" spans="1:38" s="114" customFormat="1" ht="18" customHeight="1">
      <c r="A79" s="207" t="s">
        <v>108</v>
      </c>
      <c r="B79" s="233"/>
      <c r="C79" s="232"/>
      <c r="D79" s="232"/>
      <c r="E79" s="232"/>
      <c r="F79" s="290">
        <f t="shared" si="95"/>
        <v>0</v>
      </c>
      <c r="G79" s="232"/>
      <c r="H79" s="232"/>
      <c r="I79" s="232"/>
      <c r="J79" s="232"/>
      <c r="K79" s="232"/>
      <c r="L79" s="232"/>
      <c r="M79" s="232"/>
      <c r="N79" s="232"/>
      <c r="O79" s="232"/>
      <c r="P79" s="334"/>
      <c r="Q79" s="233">
        <f t="shared" si="96"/>
        <v>0</v>
      </c>
      <c r="R79" s="340"/>
      <c r="U79" s="207" t="s">
        <v>108</v>
      </c>
      <c r="V79" s="233"/>
      <c r="W79" s="232"/>
      <c r="X79" s="232"/>
      <c r="Y79" s="232"/>
      <c r="Z79" s="290"/>
      <c r="AA79" s="232"/>
      <c r="AB79" s="232"/>
      <c r="AC79" s="232"/>
      <c r="AD79" s="232"/>
      <c r="AE79" s="232"/>
      <c r="AF79" s="232"/>
      <c r="AG79" s="232"/>
      <c r="AH79" s="232"/>
      <c r="AI79" s="232"/>
      <c r="AJ79" s="334"/>
      <c r="AK79" s="233"/>
      <c r="AL79" s="340"/>
    </row>
    <row r="80" spans="1:38" s="114" customFormat="1" ht="18" customHeight="1">
      <c r="A80" s="207" t="s">
        <v>109</v>
      </c>
      <c r="B80" s="233"/>
      <c r="C80" s="232"/>
      <c r="D80" s="232"/>
      <c r="E80" s="232"/>
      <c r="F80" s="290">
        <f t="shared" ref="F80:F81" si="100">SUM(B80:E80)</f>
        <v>0</v>
      </c>
      <c r="G80" s="232"/>
      <c r="H80" s="232"/>
      <c r="I80" s="232"/>
      <c r="J80" s="232"/>
      <c r="K80" s="232"/>
      <c r="L80" s="232"/>
      <c r="M80" s="232"/>
      <c r="N80" s="232"/>
      <c r="O80" s="232"/>
      <c r="P80" s="334"/>
      <c r="Q80" s="233">
        <f t="shared" ref="Q80:Q81" si="101">SUM(F80:P80)</f>
        <v>0</v>
      </c>
      <c r="R80" s="340"/>
      <c r="U80" s="207" t="s">
        <v>109</v>
      </c>
      <c r="V80" s="233"/>
      <c r="W80" s="232"/>
      <c r="X80" s="232"/>
      <c r="Y80" s="232"/>
      <c r="Z80" s="290"/>
      <c r="AA80" s="232"/>
      <c r="AB80" s="232"/>
      <c r="AC80" s="232"/>
      <c r="AD80" s="232"/>
      <c r="AE80" s="232"/>
      <c r="AF80" s="232"/>
      <c r="AG80" s="232"/>
      <c r="AH80" s="232"/>
      <c r="AI80" s="232"/>
      <c r="AJ80" s="334"/>
      <c r="AK80" s="233"/>
      <c r="AL80" s="340"/>
    </row>
    <row r="81" spans="1:38" s="114" customFormat="1" ht="18" customHeight="1">
      <c r="A81" s="207" t="s">
        <v>166</v>
      </c>
      <c r="B81" s="233"/>
      <c r="C81" s="232"/>
      <c r="D81" s="232"/>
      <c r="E81" s="232"/>
      <c r="F81" s="290">
        <f t="shared" si="100"/>
        <v>0</v>
      </c>
      <c r="G81" s="232"/>
      <c r="H81" s="232"/>
      <c r="I81" s="232"/>
      <c r="J81" s="232"/>
      <c r="K81" s="232"/>
      <c r="L81" s="232"/>
      <c r="M81" s="232"/>
      <c r="N81" s="232"/>
      <c r="O81" s="232"/>
      <c r="P81" s="334"/>
      <c r="Q81" s="233">
        <f t="shared" si="101"/>
        <v>0</v>
      </c>
      <c r="R81" s="340"/>
      <c r="U81" s="207" t="s">
        <v>166</v>
      </c>
      <c r="V81" s="233"/>
      <c r="W81" s="232"/>
      <c r="X81" s="232"/>
      <c r="Y81" s="232"/>
      <c r="Z81" s="290"/>
      <c r="AA81" s="232"/>
      <c r="AB81" s="232"/>
      <c r="AC81" s="232"/>
      <c r="AD81" s="232"/>
      <c r="AE81" s="232"/>
      <c r="AF81" s="232"/>
      <c r="AG81" s="232"/>
      <c r="AH81" s="232"/>
      <c r="AI81" s="232"/>
      <c r="AJ81" s="334"/>
      <c r="AK81" s="233"/>
      <c r="AL81" s="340"/>
    </row>
    <row r="82" spans="1:38" s="114" customFormat="1" ht="18" customHeight="1">
      <c r="A82" s="206" t="s">
        <v>56</v>
      </c>
      <c r="B82" s="277">
        <f>SUBTOTAL(9,B83:B89)</f>
        <v>0</v>
      </c>
      <c r="C82" s="277">
        <f t="shared" ref="C82:P82" si="102">SUBTOTAL(9,C83:C89)</f>
        <v>0</v>
      </c>
      <c r="D82" s="277">
        <f t="shared" si="102"/>
        <v>0</v>
      </c>
      <c r="E82" s="277">
        <f t="shared" si="102"/>
        <v>0</v>
      </c>
      <c r="F82" s="278">
        <f>SUM(B82:E82)</f>
        <v>0</v>
      </c>
      <c r="G82" s="279">
        <f t="shared" si="102"/>
        <v>0</v>
      </c>
      <c r="H82" s="277">
        <f t="shared" si="102"/>
        <v>0</v>
      </c>
      <c r="I82" s="277">
        <f t="shared" si="102"/>
        <v>0</v>
      </c>
      <c r="J82" s="277">
        <f t="shared" si="102"/>
        <v>0</v>
      </c>
      <c r="K82" s="277">
        <f t="shared" si="102"/>
        <v>0</v>
      </c>
      <c r="L82" s="277">
        <f t="shared" si="102"/>
        <v>0</v>
      </c>
      <c r="M82" s="277">
        <f t="shared" si="102"/>
        <v>0</v>
      </c>
      <c r="N82" s="277">
        <f t="shared" si="102"/>
        <v>0</v>
      </c>
      <c r="O82" s="277">
        <f t="shared" si="102"/>
        <v>0</v>
      </c>
      <c r="P82" s="333">
        <f t="shared" si="102"/>
        <v>0</v>
      </c>
      <c r="Q82" s="277">
        <f>SUM(F82:P82)</f>
        <v>0</v>
      </c>
      <c r="R82" s="340"/>
      <c r="U82" s="206" t="s">
        <v>56</v>
      </c>
      <c r="V82" s="277"/>
      <c r="W82" s="277"/>
      <c r="X82" s="277"/>
      <c r="Y82" s="277"/>
      <c r="Z82" s="278"/>
      <c r="AA82" s="279"/>
      <c r="AB82" s="277"/>
      <c r="AC82" s="277"/>
      <c r="AD82" s="277"/>
      <c r="AE82" s="277"/>
      <c r="AF82" s="277"/>
      <c r="AG82" s="277"/>
      <c r="AH82" s="277"/>
      <c r="AI82" s="277"/>
      <c r="AJ82" s="333"/>
      <c r="AK82" s="277"/>
      <c r="AL82" s="340"/>
    </row>
    <row r="83" spans="1:38" s="114" customFormat="1" ht="18" customHeight="1">
      <c r="A83" s="207" t="s">
        <v>167</v>
      </c>
      <c r="B83" s="233"/>
      <c r="C83" s="232"/>
      <c r="D83" s="232"/>
      <c r="E83" s="232"/>
      <c r="F83" s="290">
        <f>SUM(B83:E83)</f>
        <v>0</v>
      </c>
      <c r="G83" s="232"/>
      <c r="H83" s="232"/>
      <c r="I83" s="232"/>
      <c r="J83" s="232"/>
      <c r="K83" s="232"/>
      <c r="L83" s="232"/>
      <c r="M83" s="232"/>
      <c r="N83" s="232"/>
      <c r="O83" s="232"/>
      <c r="P83" s="334"/>
      <c r="Q83" s="233">
        <f>SUM(F83:P83)</f>
        <v>0</v>
      </c>
      <c r="R83" s="340"/>
      <c r="U83" s="207" t="s">
        <v>167</v>
      </c>
      <c r="V83" s="233"/>
      <c r="W83" s="232"/>
      <c r="X83" s="232"/>
      <c r="Y83" s="232"/>
      <c r="Z83" s="290"/>
      <c r="AA83" s="232"/>
      <c r="AB83" s="232"/>
      <c r="AC83" s="232"/>
      <c r="AD83" s="232"/>
      <c r="AE83" s="232"/>
      <c r="AF83" s="232"/>
      <c r="AG83" s="232"/>
      <c r="AH83" s="232"/>
      <c r="AI83" s="232"/>
      <c r="AJ83" s="334"/>
      <c r="AK83" s="233"/>
      <c r="AL83" s="340"/>
    </row>
    <row r="84" spans="1:38" s="114" customFormat="1" ht="18" customHeight="1">
      <c r="A84" s="207" t="s">
        <v>119</v>
      </c>
      <c r="B84" s="233"/>
      <c r="C84" s="232"/>
      <c r="D84" s="232"/>
      <c r="E84" s="232"/>
      <c r="F84" s="290">
        <f t="shared" ref="F84:F89" si="103">SUM(B84:E84)</f>
        <v>0</v>
      </c>
      <c r="G84" s="232"/>
      <c r="H84" s="232"/>
      <c r="I84" s="232"/>
      <c r="J84" s="232"/>
      <c r="K84" s="232"/>
      <c r="L84" s="232"/>
      <c r="M84" s="232"/>
      <c r="N84" s="232"/>
      <c r="O84" s="232"/>
      <c r="P84" s="334"/>
      <c r="Q84" s="233">
        <f t="shared" ref="Q84:Q89" si="104">SUM(F84:P84)</f>
        <v>0</v>
      </c>
      <c r="R84" s="340"/>
      <c r="U84" s="207" t="s">
        <v>119</v>
      </c>
      <c r="V84" s="233"/>
      <c r="W84" s="232"/>
      <c r="X84" s="232"/>
      <c r="Y84" s="232"/>
      <c r="Z84" s="290"/>
      <c r="AA84" s="232"/>
      <c r="AB84" s="232"/>
      <c r="AC84" s="232"/>
      <c r="AD84" s="232"/>
      <c r="AE84" s="232"/>
      <c r="AF84" s="232"/>
      <c r="AG84" s="232"/>
      <c r="AH84" s="232"/>
      <c r="AI84" s="232"/>
      <c r="AJ84" s="334"/>
      <c r="AK84" s="233"/>
      <c r="AL84" s="340"/>
    </row>
    <row r="85" spans="1:38" s="114" customFormat="1" ht="18" customHeight="1">
      <c r="A85" s="207" t="s">
        <v>120</v>
      </c>
      <c r="B85" s="233"/>
      <c r="C85" s="232"/>
      <c r="D85" s="232"/>
      <c r="E85" s="232"/>
      <c r="F85" s="290">
        <f t="shared" si="103"/>
        <v>0</v>
      </c>
      <c r="G85" s="232"/>
      <c r="H85" s="232"/>
      <c r="I85" s="232"/>
      <c r="J85" s="232"/>
      <c r="K85" s="232"/>
      <c r="L85" s="232"/>
      <c r="M85" s="232"/>
      <c r="N85" s="232"/>
      <c r="O85" s="232"/>
      <c r="P85" s="334"/>
      <c r="Q85" s="233">
        <f t="shared" si="104"/>
        <v>0</v>
      </c>
      <c r="R85" s="340"/>
      <c r="U85" s="207" t="s">
        <v>120</v>
      </c>
      <c r="V85" s="233"/>
      <c r="W85" s="232"/>
      <c r="X85" s="232"/>
      <c r="Y85" s="232"/>
      <c r="Z85" s="290"/>
      <c r="AA85" s="232"/>
      <c r="AB85" s="232"/>
      <c r="AC85" s="232"/>
      <c r="AD85" s="232"/>
      <c r="AE85" s="232"/>
      <c r="AF85" s="232"/>
      <c r="AG85" s="232"/>
      <c r="AH85" s="232"/>
      <c r="AI85" s="232"/>
      <c r="AJ85" s="334"/>
      <c r="AK85" s="233"/>
      <c r="AL85" s="340"/>
    </row>
    <row r="86" spans="1:38" s="114" customFormat="1" ht="18" customHeight="1">
      <c r="A86" s="207" t="s">
        <v>121</v>
      </c>
      <c r="B86" s="233"/>
      <c r="C86" s="232"/>
      <c r="D86" s="232"/>
      <c r="E86" s="232"/>
      <c r="F86" s="290">
        <f t="shared" si="103"/>
        <v>0</v>
      </c>
      <c r="G86" s="232"/>
      <c r="H86" s="232"/>
      <c r="I86" s="232"/>
      <c r="J86" s="232"/>
      <c r="K86" s="232"/>
      <c r="L86" s="232"/>
      <c r="M86" s="232"/>
      <c r="N86" s="232"/>
      <c r="O86" s="232"/>
      <c r="P86" s="334"/>
      <c r="Q86" s="233">
        <f t="shared" si="104"/>
        <v>0</v>
      </c>
      <c r="R86" s="340"/>
      <c r="U86" s="207" t="s">
        <v>121</v>
      </c>
      <c r="V86" s="233"/>
      <c r="W86" s="232"/>
      <c r="X86" s="232"/>
      <c r="Y86" s="232"/>
      <c r="Z86" s="290"/>
      <c r="AA86" s="232"/>
      <c r="AB86" s="232"/>
      <c r="AC86" s="232"/>
      <c r="AD86" s="232"/>
      <c r="AE86" s="232"/>
      <c r="AF86" s="232"/>
      <c r="AG86" s="232"/>
      <c r="AH86" s="232"/>
      <c r="AI86" s="232"/>
      <c r="AJ86" s="334"/>
      <c r="AK86" s="233"/>
      <c r="AL86" s="340"/>
    </row>
    <row r="87" spans="1:38" s="114" customFormat="1" ht="18" customHeight="1">
      <c r="A87" s="207" t="s">
        <v>122</v>
      </c>
      <c r="B87" s="233"/>
      <c r="C87" s="232"/>
      <c r="D87" s="232"/>
      <c r="E87" s="232"/>
      <c r="F87" s="290">
        <f t="shared" si="103"/>
        <v>0</v>
      </c>
      <c r="G87" s="232"/>
      <c r="H87" s="232"/>
      <c r="I87" s="232"/>
      <c r="J87" s="232"/>
      <c r="K87" s="232"/>
      <c r="L87" s="232"/>
      <c r="M87" s="232"/>
      <c r="N87" s="232"/>
      <c r="O87" s="232"/>
      <c r="P87" s="334"/>
      <c r="Q87" s="233">
        <f t="shared" si="104"/>
        <v>0</v>
      </c>
      <c r="R87" s="340"/>
      <c r="U87" s="207" t="s">
        <v>122</v>
      </c>
      <c r="V87" s="233"/>
      <c r="W87" s="232"/>
      <c r="X87" s="232"/>
      <c r="Y87" s="232"/>
      <c r="Z87" s="290"/>
      <c r="AA87" s="232"/>
      <c r="AB87" s="232"/>
      <c r="AC87" s="232"/>
      <c r="AD87" s="232"/>
      <c r="AE87" s="232"/>
      <c r="AF87" s="232"/>
      <c r="AG87" s="232"/>
      <c r="AH87" s="232"/>
      <c r="AI87" s="232"/>
      <c r="AJ87" s="334"/>
      <c r="AK87" s="233"/>
      <c r="AL87" s="340"/>
    </row>
    <row r="88" spans="1:38" s="114" customFormat="1" ht="18" customHeight="1">
      <c r="A88" s="207" t="s">
        <v>48</v>
      </c>
      <c r="B88" s="233"/>
      <c r="C88" s="232"/>
      <c r="D88" s="232"/>
      <c r="E88" s="232"/>
      <c r="F88" s="290">
        <f t="shared" si="103"/>
        <v>0</v>
      </c>
      <c r="G88" s="232"/>
      <c r="H88" s="232"/>
      <c r="I88" s="232"/>
      <c r="J88" s="232"/>
      <c r="K88" s="232"/>
      <c r="L88" s="232"/>
      <c r="M88" s="232"/>
      <c r="N88" s="232"/>
      <c r="O88" s="232"/>
      <c r="P88" s="334"/>
      <c r="Q88" s="233">
        <f t="shared" si="104"/>
        <v>0</v>
      </c>
      <c r="R88" s="340"/>
      <c r="U88" s="207" t="s">
        <v>48</v>
      </c>
      <c r="V88" s="233"/>
      <c r="W88" s="232"/>
      <c r="X88" s="232"/>
      <c r="Y88" s="232"/>
      <c r="Z88" s="290"/>
      <c r="AA88" s="232"/>
      <c r="AB88" s="232"/>
      <c r="AC88" s="232"/>
      <c r="AD88" s="232"/>
      <c r="AE88" s="232"/>
      <c r="AF88" s="232"/>
      <c r="AG88" s="232"/>
      <c r="AH88" s="232"/>
      <c r="AI88" s="232"/>
      <c r="AJ88" s="334"/>
      <c r="AK88" s="233"/>
      <c r="AL88" s="340"/>
    </row>
    <row r="89" spans="1:38" s="114" customFormat="1" ht="18" customHeight="1">
      <c r="A89" s="207" t="s">
        <v>168</v>
      </c>
      <c r="B89" s="243"/>
      <c r="C89" s="240"/>
      <c r="D89" s="240"/>
      <c r="E89" s="240"/>
      <c r="F89" s="290">
        <f t="shared" si="103"/>
        <v>0</v>
      </c>
      <c r="G89" s="240"/>
      <c r="H89" s="240"/>
      <c r="I89" s="240"/>
      <c r="J89" s="240"/>
      <c r="K89" s="240"/>
      <c r="L89" s="240"/>
      <c r="M89" s="240"/>
      <c r="N89" s="240"/>
      <c r="O89" s="240"/>
      <c r="P89" s="335"/>
      <c r="Q89" s="233">
        <f t="shared" si="104"/>
        <v>0</v>
      </c>
      <c r="R89" s="341"/>
      <c r="U89" s="207" t="s">
        <v>168</v>
      </c>
      <c r="V89" s="243"/>
      <c r="W89" s="240"/>
      <c r="X89" s="240"/>
      <c r="Y89" s="240"/>
      <c r="Z89" s="290"/>
      <c r="AA89" s="240"/>
      <c r="AB89" s="240"/>
      <c r="AC89" s="240"/>
      <c r="AD89" s="240"/>
      <c r="AE89" s="240"/>
      <c r="AF89" s="240"/>
      <c r="AG89" s="240"/>
      <c r="AH89" s="240"/>
      <c r="AI89" s="240"/>
      <c r="AJ89" s="335"/>
      <c r="AK89" s="233"/>
      <c r="AL89" s="341"/>
    </row>
    <row r="90" spans="1:38" s="114" customFormat="1" ht="18" customHeight="1">
      <c r="A90" s="209" t="s">
        <v>55</v>
      </c>
      <c r="B90" s="291"/>
      <c r="C90" s="291"/>
      <c r="D90" s="291"/>
      <c r="E90" s="291"/>
      <c r="F90" s="292">
        <f>SUM(B90:E90)</f>
        <v>0</v>
      </c>
      <c r="G90" s="293"/>
      <c r="H90" s="291"/>
      <c r="I90" s="291"/>
      <c r="J90" s="291"/>
      <c r="K90" s="291"/>
      <c r="L90" s="291"/>
      <c r="M90" s="291"/>
      <c r="N90" s="291"/>
      <c r="O90" s="291"/>
      <c r="P90" s="336"/>
      <c r="Q90" s="291">
        <f>SUM(F90:P90)</f>
        <v>0</v>
      </c>
      <c r="R90" s="342"/>
      <c r="U90" s="209" t="s">
        <v>55</v>
      </c>
      <c r="V90" s="291"/>
      <c r="W90" s="291"/>
      <c r="X90" s="291"/>
      <c r="Y90" s="291"/>
      <c r="Z90" s="292"/>
      <c r="AA90" s="293"/>
      <c r="AB90" s="291"/>
      <c r="AC90" s="291"/>
      <c r="AD90" s="291"/>
      <c r="AE90" s="291"/>
      <c r="AF90" s="291"/>
      <c r="AG90" s="291"/>
      <c r="AH90" s="291"/>
      <c r="AI90" s="291"/>
      <c r="AJ90" s="336"/>
      <c r="AK90" s="291"/>
      <c r="AL90" s="342"/>
    </row>
    <row r="91" spans="1:38" s="114" customFormat="1" ht="18" customHeight="1">
      <c r="A91" s="210" t="str">
        <f>IF($B$4="有","一般管理費","")</f>
        <v/>
      </c>
      <c r="B91" s="294"/>
      <c r="C91" s="294"/>
      <c r="D91" s="294"/>
      <c r="E91" s="294"/>
      <c r="F91" s="295">
        <f>SUM(B91:E91)</f>
        <v>0</v>
      </c>
      <c r="G91" s="296"/>
      <c r="H91" s="294"/>
      <c r="I91" s="294"/>
      <c r="J91" s="294"/>
      <c r="K91" s="294"/>
      <c r="L91" s="294"/>
      <c r="M91" s="294"/>
      <c r="N91" s="294"/>
      <c r="O91" s="294"/>
      <c r="P91" s="337"/>
      <c r="Q91" s="297">
        <f>SUM(F91:P91)</f>
        <v>0</v>
      </c>
      <c r="R91" s="343"/>
      <c r="U91" s="210" t="str">
        <f>IF($B$4="有","一般管理費","")</f>
        <v/>
      </c>
      <c r="V91" s="294"/>
      <c r="W91" s="294"/>
      <c r="X91" s="294"/>
      <c r="Y91" s="294"/>
      <c r="Z91" s="295"/>
      <c r="AA91" s="296"/>
      <c r="AB91" s="294"/>
      <c r="AC91" s="294"/>
      <c r="AD91" s="294"/>
      <c r="AE91" s="294"/>
      <c r="AF91" s="294"/>
      <c r="AG91" s="294"/>
      <c r="AH91" s="294"/>
      <c r="AI91" s="294"/>
      <c r="AJ91" s="337"/>
      <c r="AK91" s="297"/>
      <c r="AL91" s="343"/>
    </row>
    <row r="92" spans="1:38" s="149" customFormat="1" ht="18" customHeight="1" thickBot="1">
      <c r="A92" s="211" t="s">
        <v>169</v>
      </c>
      <c r="B92" s="298">
        <f>B71+B90+B91</f>
        <v>0</v>
      </c>
      <c r="C92" s="298">
        <f t="shared" ref="C92:E92" si="105">C71+C90+C91</f>
        <v>0</v>
      </c>
      <c r="D92" s="298">
        <f t="shared" si="105"/>
        <v>0</v>
      </c>
      <c r="E92" s="298">
        <f t="shared" si="105"/>
        <v>0</v>
      </c>
      <c r="F92" s="298">
        <f>F71+F90+F91</f>
        <v>0</v>
      </c>
      <c r="G92" s="298">
        <f t="shared" ref="G92" si="106">G71+G90+G91</f>
        <v>0</v>
      </c>
      <c r="H92" s="298">
        <f t="shared" ref="H92" si="107">H71+H90+H91</f>
        <v>0</v>
      </c>
      <c r="I92" s="298">
        <f t="shared" ref="I92" si="108">I71+I90+I91</f>
        <v>0</v>
      </c>
      <c r="J92" s="298">
        <f t="shared" ref="J92" si="109">J71+J90+J91</f>
        <v>0</v>
      </c>
      <c r="K92" s="298">
        <f t="shared" ref="K92" si="110">K71+K90+K91</f>
        <v>0</v>
      </c>
      <c r="L92" s="298">
        <f t="shared" ref="L92" si="111">L71+L90+L91</f>
        <v>0</v>
      </c>
      <c r="M92" s="298">
        <f t="shared" ref="M92" si="112">M71+M90+M91</f>
        <v>0</v>
      </c>
      <c r="N92" s="298">
        <f t="shared" ref="N92" si="113">N71+N90+N91</f>
        <v>0</v>
      </c>
      <c r="O92" s="298">
        <f t="shared" ref="O92" si="114">O71+O90+O91</f>
        <v>0</v>
      </c>
      <c r="P92" s="338">
        <f t="shared" ref="P92" si="115">P71+P90+P91</f>
        <v>0</v>
      </c>
      <c r="Q92" s="299">
        <f>SUM(F92:P92)</f>
        <v>0</v>
      </c>
      <c r="R92" s="344"/>
      <c r="U92" s="211" t="s">
        <v>169</v>
      </c>
      <c r="V92" s="298"/>
      <c r="W92" s="298"/>
      <c r="X92" s="298"/>
      <c r="Y92" s="298"/>
      <c r="Z92" s="298"/>
      <c r="AA92" s="298"/>
      <c r="AB92" s="298"/>
      <c r="AC92" s="298"/>
      <c r="AD92" s="298"/>
      <c r="AE92" s="298"/>
      <c r="AF92" s="298"/>
      <c r="AG92" s="298"/>
      <c r="AH92" s="298"/>
      <c r="AI92" s="298"/>
      <c r="AJ92" s="338"/>
      <c r="AK92" s="299"/>
      <c r="AL92" s="344"/>
    </row>
  </sheetData>
  <sheetProtection insertColumns="0" insertRows="0" deleteColumns="0" deleteRows="0"/>
  <protectedRanges>
    <protectedRange sqref="B34:E34 G34:P34 V34:Y35 AA34:AJ35" name="範囲1_1"/>
    <protectedRange sqref="G37:P37 AA37:AJ37" name="範囲1_2"/>
    <protectedRange sqref="V6" name="範囲1_3"/>
    <protectedRange sqref="B39:E39" name="範囲1"/>
    <protectedRange sqref="G39:P39" name="範囲1_4"/>
    <protectedRange sqref="V39:Y39" name="範囲1_5"/>
    <protectedRange sqref="AA39:AJ39" name="範囲1_6"/>
  </protectedRanges>
  <mergeCells count="38">
    <mergeCell ref="B7:Q7"/>
    <mergeCell ref="B8:Q8"/>
    <mergeCell ref="U69:U70"/>
    <mergeCell ref="V69:Z69"/>
    <mergeCell ref="AA69:AJ69"/>
    <mergeCell ref="R12:R13"/>
    <mergeCell ref="G9:H9"/>
    <mergeCell ref="G12:P12"/>
    <mergeCell ref="G55:P55"/>
    <mergeCell ref="Q55:Q56"/>
    <mergeCell ref="R55:R56"/>
    <mergeCell ref="Q12:Q13"/>
    <mergeCell ref="V9:W9"/>
    <mergeCell ref="Y9:Z9"/>
    <mergeCell ref="AA9:AB9"/>
    <mergeCell ref="AK69:AK70"/>
    <mergeCell ref="AL69:AL70"/>
    <mergeCell ref="AK12:AK13"/>
    <mergeCell ref="AL12:AL13"/>
    <mergeCell ref="U55:U56"/>
    <mergeCell ref="V55:Z55"/>
    <mergeCell ref="AA55:AJ55"/>
    <mergeCell ref="AK55:AK56"/>
    <mergeCell ref="AL55:AL56"/>
    <mergeCell ref="U12:U13"/>
    <mergeCell ref="V12:Z12"/>
    <mergeCell ref="AA12:AJ12"/>
    <mergeCell ref="A55:A56"/>
    <mergeCell ref="B55:F55"/>
    <mergeCell ref="B9:C9"/>
    <mergeCell ref="A12:A13"/>
    <mergeCell ref="B12:F12"/>
    <mergeCell ref="E9:F9"/>
    <mergeCell ref="A69:A70"/>
    <mergeCell ref="B69:F69"/>
    <mergeCell ref="G69:P69"/>
    <mergeCell ref="Q69:Q70"/>
    <mergeCell ref="R69:R70"/>
  </mergeCells>
  <phoneticPr fontId="5"/>
  <conditionalFormatting sqref="B7:B8">
    <cfRule type="containsBlanks" dxfId="43" priority="54">
      <formula>LEN(TRIM(B7))=0</formula>
    </cfRule>
  </conditionalFormatting>
  <conditionalFormatting sqref="B13:E13 G13:P13 B16:E17 G16:P17 B19:P20 B22:E24 G22:P24 B26:E33 G26:P33 V50:Y51 AA50:AJ51 B58:E62 G58:P62">
    <cfRule type="containsBlanks" dxfId="42" priority="96">
      <formula>LEN(TRIM(B13))=0</formula>
    </cfRule>
  </conditionalFormatting>
  <conditionalFormatting sqref="B36:E36 G36:P36 B64:E64 G64:P64">
    <cfRule type="notContainsBlanks" dxfId="41" priority="94">
      <formula>LEN(TRIM(B36))&gt;0</formula>
    </cfRule>
    <cfRule type="expression" dxfId="40" priority="95">
      <formula>$B$4="有"</formula>
    </cfRule>
  </conditionalFormatting>
  <conditionalFormatting sqref="B39:E39">
    <cfRule type="containsBlanks" dxfId="39" priority="4">
      <formula>LEN(TRIM(B39))=0</formula>
    </cfRule>
  </conditionalFormatting>
  <conditionalFormatting sqref="B42:E42 G42:P42">
    <cfRule type="containsBlanks" dxfId="38" priority="50">
      <formula>LEN(TRIM(B42))=0</formula>
    </cfRule>
  </conditionalFormatting>
  <conditionalFormatting sqref="B45:E47">
    <cfRule type="expression" dxfId="37" priority="8">
      <formula>$B$6="無"</formula>
    </cfRule>
  </conditionalFormatting>
  <conditionalFormatting sqref="B50:E50">
    <cfRule type="containsBlanks" dxfId="36" priority="11">
      <formula>LEN(TRIM(B50))=0</formula>
    </cfRule>
  </conditionalFormatting>
  <conditionalFormatting sqref="B51:E51">
    <cfRule type="containsBlanks" dxfId="35" priority="6">
      <formula>LEN(TRIM(B51))=0</formula>
    </cfRule>
  </conditionalFormatting>
  <conditionalFormatting sqref="B90:E90 G90:P90">
    <cfRule type="containsBlanks" dxfId="34" priority="210">
      <formula>LEN(TRIM(B90))=0</formula>
    </cfRule>
  </conditionalFormatting>
  <conditionalFormatting sqref="B91:E91 G91:P91">
    <cfRule type="expression" dxfId="33" priority="51">
      <formula>$B$4="有"</formula>
    </cfRule>
  </conditionalFormatting>
  <conditionalFormatting sqref="B73:P74">
    <cfRule type="containsBlanks" dxfId="32" priority="207">
      <formula>LEN(TRIM(B73))=0</formula>
    </cfRule>
  </conditionalFormatting>
  <conditionalFormatting sqref="B76:P77">
    <cfRule type="containsBlanks" dxfId="31" priority="208">
      <formula>LEN(TRIM(B76))=0</formula>
    </cfRule>
  </conditionalFormatting>
  <conditionalFormatting sqref="B79:P81">
    <cfRule type="containsBlanks" dxfId="30" priority="209">
      <formula>LEN(TRIM(B79))=0</formula>
    </cfRule>
  </conditionalFormatting>
  <conditionalFormatting sqref="B83:P89">
    <cfRule type="containsBlanks" dxfId="29" priority="194">
      <formula>LEN(TRIM(B83))=0</formula>
    </cfRule>
  </conditionalFormatting>
  <conditionalFormatting sqref="B35:Q35">
    <cfRule type="expression" dxfId="28" priority="18">
      <formula>B34&gt;B63</formula>
    </cfRule>
  </conditionalFormatting>
  <conditionalFormatting sqref="G39:P39">
    <cfRule type="containsBlanks" dxfId="27" priority="3">
      <formula>LEN(TRIM(G39))=0</formula>
    </cfRule>
  </conditionalFormatting>
  <conditionalFormatting sqref="G45:P47">
    <cfRule type="expression" dxfId="26" priority="7">
      <formula>$B$6="無"</formula>
    </cfRule>
  </conditionalFormatting>
  <conditionalFormatting sqref="G50:P50">
    <cfRule type="containsBlanks" dxfId="25" priority="19">
      <formula>LEN(TRIM(G50))=0</formula>
    </cfRule>
  </conditionalFormatting>
  <conditionalFormatting sqref="G51:P51">
    <cfRule type="containsBlanks" dxfId="24" priority="5">
      <formula>LEN(TRIM(G51))=0</formula>
    </cfRule>
  </conditionalFormatting>
  <conditionalFormatting sqref="V13:Y13 AA13:AJ13 V16:Y17 AA16:AJ17 V19:AJ20 V22:Y24 AA22:AJ24 V26:Y33 AA26:AJ33 V58:Y62 AA58:AJ62">
    <cfRule type="containsBlanks" dxfId="23" priority="44">
      <formula>LEN(TRIM(V13))=0</formula>
    </cfRule>
  </conditionalFormatting>
  <conditionalFormatting sqref="V36:Y36 AA36:AJ36 V64:Y64 AA64:AJ64">
    <cfRule type="notContainsBlanks" dxfId="22" priority="42">
      <formula>LEN(TRIM(V36))&gt;0</formula>
    </cfRule>
    <cfRule type="expression" dxfId="21" priority="43">
      <formula>$B$4="有"</formula>
    </cfRule>
  </conditionalFormatting>
  <conditionalFormatting sqref="V39:Y39">
    <cfRule type="containsBlanks" dxfId="20" priority="2">
      <formula>LEN(TRIM(V39))=0</formula>
    </cfRule>
  </conditionalFormatting>
  <conditionalFormatting sqref="V42:Y42 AA42:AJ42">
    <cfRule type="containsBlanks" dxfId="19" priority="36">
      <formula>LEN(TRIM(V42))=0</formula>
    </cfRule>
  </conditionalFormatting>
  <conditionalFormatting sqref="V90:Y90 AA90:AJ90">
    <cfRule type="containsBlanks" dxfId="18" priority="49">
      <formula>LEN(TRIM(V90))=0</formula>
    </cfRule>
  </conditionalFormatting>
  <conditionalFormatting sqref="V91:Y91 AA91:AJ91">
    <cfRule type="expression" dxfId="17" priority="37">
      <formula>$B$4="有"</formula>
    </cfRule>
  </conditionalFormatting>
  <conditionalFormatting sqref="V73:AJ74">
    <cfRule type="containsBlanks" dxfId="16" priority="46">
      <formula>LEN(TRIM(V73))=0</formula>
    </cfRule>
  </conditionalFormatting>
  <conditionalFormatting sqref="V76:AJ77">
    <cfRule type="containsBlanks" dxfId="15" priority="47">
      <formula>LEN(TRIM(V76))=0</formula>
    </cfRule>
  </conditionalFormatting>
  <conditionalFormatting sqref="V79:AJ81">
    <cfRule type="containsBlanks" dxfId="14" priority="48">
      <formula>LEN(TRIM(V79))=0</formula>
    </cfRule>
  </conditionalFormatting>
  <conditionalFormatting sqref="V83:AJ89">
    <cfRule type="containsBlanks" dxfId="13" priority="45">
      <formula>LEN(TRIM(V83))=0</formula>
    </cfRule>
  </conditionalFormatting>
  <conditionalFormatting sqref="AA39:AJ39">
    <cfRule type="containsBlanks" dxfId="12" priority="1">
      <formula>LEN(TRIM(AA39))=0</formula>
    </cfRule>
  </conditionalFormatting>
  <dataValidations count="4">
    <dataValidation imeMode="on" allowBlank="1" showInputMessage="1" showErrorMessage="1" sqref="B13:P13 V13:AJ13" xr:uid="{00000000-0002-0000-0100-000000000000}"/>
    <dataValidation type="list" allowBlank="1" showInputMessage="1" showErrorMessage="1" sqref="B4:B6 V4:V6" xr:uid="{00000000-0002-0000-0100-000001000000}">
      <formula1>"有,無"</formula1>
    </dataValidation>
    <dataValidation type="custom" allowBlank="1" showInputMessage="1" showErrorMessage="1" error="B5セル繰越の有無で「無」が選択されています。B5セルのメモを確認のうえ、B5セルを変更してください。" sqref="B73:E74 G83:P91 B83:E91 G79:P81 B79:E81 G76:P77 B76:E77 G73:P74 V73:Y74 AA83:AJ91 V83:Y91 AA79:AJ81 V79:Y81 AA76:AJ77 V76:Y77 AA73:AJ74" xr:uid="{653303D9-F477-4109-9F01-0E5CFDFC337B}">
      <formula1>$B$5="有"</formula1>
    </dataValidation>
    <dataValidation type="custom" allowBlank="1" showInputMessage="1" showErrorMessage="1" error="B6セル61日ルール適用の有無で「無」が選択されています。61日ルール適用「有」の場合のみ入力可となりますので、B6セルを変更してください。" sqref="B50:E52 G50:P52" xr:uid="{6A8A8E8B-9D6B-4792-990B-9978888E9D9A}">
      <formula1>$B$6="有"</formula1>
    </dataValidation>
  </dataValidations>
  <pageMargins left="0.78740157480314965" right="0.98425196850393704" top="0.59055118110236227" bottom="0.59055118110236227" header="0.31496062992125984" footer="0.31496062992125984"/>
  <pageSetup paperSize="9" scale="49" orientation="landscape" r:id="rId1"/>
  <headerFooter>
    <oddFooter>&amp;C&amp;P</oddFooter>
  </headerFooter>
  <rowBreaks count="1" manualBreakCount="1">
    <brk id="52" max="18" man="1"/>
  </rowBreaks>
  <colBreaks count="1" manualBreakCount="1">
    <brk id="19" max="81" man="1"/>
  </colBreaks>
  <ignoredErrors>
    <ignoredError sqref="F42"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F5B07-BE24-4500-890E-1F4E6DE33415}">
  <sheetPr>
    <tabColor theme="0"/>
  </sheetPr>
  <dimension ref="A1:Q53"/>
  <sheetViews>
    <sheetView zoomScale="90" zoomScaleNormal="90" zoomScaleSheetLayoutView="80" workbookViewId="0">
      <selection activeCell="B3" sqref="B3"/>
    </sheetView>
  </sheetViews>
  <sheetFormatPr defaultColWidth="8.875" defaultRowHeight="13.5"/>
  <cols>
    <col min="1" max="1" width="39.375" style="80" customWidth="1"/>
    <col min="2" max="7" width="12.5" style="80" customWidth="1"/>
    <col min="8" max="8" width="1.875" style="80" customWidth="1"/>
    <col min="9" max="9" width="1.75" style="80" customWidth="1"/>
    <col min="10" max="10" width="39.375" style="80" customWidth="1"/>
    <col min="11" max="16" width="12.5" style="80" customWidth="1"/>
    <col min="17" max="17" width="1.875" style="80" customWidth="1"/>
    <col min="18" max="16384" width="8.875" style="80"/>
  </cols>
  <sheetData>
    <row r="1" spans="1:17" ht="17.25" customHeight="1"/>
    <row r="2" spans="1:17" ht="12" customHeight="1">
      <c r="A2" s="114" t="s">
        <v>37</v>
      </c>
      <c r="G2" s="132" t="str">
        <f>実績報告書①!$I$2&amp;実績報告書①!$J$2</f>
        <v>e-Rad課題ID：</v>
      </c>
      <c r="J2" s="114" t="s">
        <v>37</v>
      </c>
      <c r="M2" s="497"/>
      <c r="N2" s="497"/>
      <c r="O2" s="497"/>
      <c r="P2" s="498" t="s">
        <v>290</v>
      </c>
    </row>
    <row r="3" spans="1:17" ht="30" customHeight="1">
      <c r="A3" s="168" t="s">
        <v>194</v>
      </c>
      <c r="B3" s="87"/>
      <c r="C3" s="87"/>
      <c r="D3" s="87"/>
      <c r="E3" s="88"/>
      <c r="F3" s="88"/>
      <c r="G3" s="550" t="str">
        <f>実績報告書①!$I$4&amp;実績報告書①!$J$4</f>
        <v>研究課題番号：</v>
      </c>
      <c r="H3" s="83"/>
      <c r="I3" s="83"/>
      <c r="J3" s="510" t="s">
        <v>289</v>
      </c>
      <c r="K3" s="87"/>
      <c r="L3" s="87"/>
      <c r="M3" s="87"/>
      <c r="N3" s="551"/>
      <c r="O3" s="551"/>
      <c r="P3" s="552" t="s">
        <v>320</v>
      </c>
      <c r="Q3" s="83"/>
    </row>
    <row r="4" spans="1:17" ht="18" customHeight="1">
      <c r="A4" s="87"/>
      <c r="B4" s="87"/>
      <c r="C4" s="87"/>
      <c r="D4" s="87"/>
      <c r="E4" s="88"/>
      <c r="F4" s="88"/>
      <c r="G4" s="88"/>
      <c r="H4" s="83"/>
      <c r="I4" s="83"/>
      <c r="J4" s="87"/>
      <c r="K4" s="87"/>
      <c r="L4" s="87"/>
      <c r="M4" s="87"/>
      <c r="N4" s="88"/>
      <c r="O4" s="88"/>
      <c r="P4" s="88"/>
      <c r="Q4" s="83"/>
    </row>
    <row r="5" spans="1:17" ht="17.25" customHeight="1">
      <c r="A5" s="169" t="s">
        <v>184</v>
      </c>
      <c r="B5" s="1031" t="str">
        <f>SUBSTITUTE(実績報告書①!B31,"","")</f>
        <v/>
      </c>
      <c r="C5" s="1031"/>
      <c r="D5" s="1031"/>
      <c r="E5" s="1031"/>
      <c r="F5" s="1031"/>
      <c r="G5" s="1031"/>
      <c r="H5" s="124"/>
      <c r="I5" s="124"/>
      <c r="J5" s="169" t="s">
        <v>184</v>
      </c>
      <c r="K5" s="1037" t="s">
        <v>291</v>
      </c>
      <c r="L5" s="1038"/>
      <c r="M5" s="1038"/>
      <c r="N5" s="1038"/>
      <c r="O5" s="1038"/>
      <c r="P5" s="1038"/>
      <c r="Q5" s="124"/>
    </row>
    <row r="6" spans="1:17" ht="17.25" customHeight="1">
      <c r="A6" s="169" t="s">
        <v>185</v>
      </c>
      <c r="B6" s="1031" t="str">
        <f>SUBSTITUTE(実績報告書①!F17,"（コンソーシアム名）","")</f>
        <v/>
      </c>
      <c r="C6" s="1031"/>
      <c r="D6" s="1031"/>
      <c r="E6" s="1031"/>
      <c r="F6" s="1031"/>
      <c r="G6" s="1031"/>
      <c r="H6" s="124"/>
      <c r="I6" s="124"/>
      <c r="J6" s="169" t="s">
        <v>185</v>
      </c>
      <c r="K6" s="1037" t="s">
        <v>291</v>
      </c>
      <c r="L6" s="1038"/>
      <c r="M6" s="1038"/>
      <c r="N6" s="1038"/>
      <c r="O6" s="1038"/>
      <c r="P6" s="1038"/>
      <c r="Q6" s="124"/>
    </row>
    <row r="7" spans="1:17" ht="17.25" customHeight="1">
      <c r="A7" s="169" t="s">
        <v>186</v>
      </c>
      <c r="B7" s="1032" t="str">
        <f>実績報告書①!C35</f>
        <v>令和　年　月　日</v>
      </c>
      <c r="C7" s="1032"/>
      <c r="D7" s="123" t="s">
        <v>25</v>
      </c>
      <c r="E7" s="1032" t="str">
        <f>実績報告書①!C36</f>
        <v>令和　年　月　日</v>
      </c>
      <c r="F7" s="1032"/>
      <c r="I7" s="118"/>
      <c r="J7" s="169" t="s">
        <v>186</v>
      </c>
      <c r="K7" s="1023" t="s">
        <v>291</v>
      </c>
      <c r="L7" s="1024"/>
      <c r="M7" s="123" t="s">
        <v>25</v>
      </c>
      <c r="N7" s="1023" t="s">
        <v>291</v>
      </c>
      <c r="O7" s="1024"/>
    </row>
    <row r="8" spans="1:17" ht="17.25" customHeight="1">
      <c r="A8" s="83"/>
      <c r="B8" s="83"/>
      <c r="C8" s="83"/>
      <c r="D8" s="83"/>
      <c r="E8" s="83"/>
      <c r="F8" s="83"/>
      <c r="G8" s="83"/>
      <c r="H8" s="83"/>
      <c r="I8" s="83"/>
      <c r="J8" s="83"/>
      <c r="K8" s="83"/>
      <c r="L8" s="83"/>
      <c r="M8" s="83"/>
      <c r="N8" s="83"/>
      <c r="O8" s="83"/>
      <c r="P8" s="83"/>
      <c r="Q8" s="83"/>
    </row>
    <row r="9" spans="1:17" ht="15" customHeight="1" thickBot="1">
      <c r="A9" s="89" t="s">
        <v>175</v>
      </c>
      <c r="B9" s="83"/>
      <c r="C9" s="83"/>
      <c r="D9" s="83"/>
      <c r="E9" s="83"/>
      <c r="F9" s="83"/>
      <c r="G9" s="83"/>
      <c r="H9" s="83"/>
      <c r="J9" s="89" t="s">
        <v>175</v>
      </c>
      <c r="K9" s="83"/>
      <c r="L9" s="83"/>
      <c r="M9" s="83"/>
      <c r="N9" s="83"/>
      <c r="O9" s="83"/>
      <c r="P9" s="83"/>
      <c r="Q9" s="83"/>
    </row>
    <row r="10" spans="1:17" ht="16.5" customHeight="1">
      <c r="A10" s="1027" t="s">
        <v>71</v>
      </c>
      <c r="B10" s="999" t="s">
        <v>72</v>
      </c>
      <c r="C10" s="1000"/>
      <c r="D10" s="1000"/>
      <c r="E10" s="1000"/>
      <c r="F10" s="1033" t="s">
        <v>23</v>
      </c>
      <c r="G10" s="1035" t="s">
        <v>24</v>
      </c>
      <c r="J10" s="1027" t="s">
        <v>71</v>
      </c>
      <c r="K10" s="999" t="s">
        <v>72</v>
      </c>
      <c r="L10" s="1000"/>
      <c r="M10" s="1000"/>
      <c r="N10" s="1000"/>
      <c r="O10" s="1033" t="s">
        <v>23</v>
      </c>
      <c r="P10" s="1035" t="s">
        <v>24</v>
      </c>
    </row>
    <row r="11" spans="1:17" ht="30" customHeight="1">
      <c r="A11" s="1028"/>
      <c r="B11" s="487"/>
      <c r="C11" s="488"/>
      <c r="D11" s="488"/>
      <c r="E11" s="489"/>
      <c r="F11" s="1034"/>
      <c r="G11" s="1036"/>
      <c r="J11" s="1028"/>
      <c r="K11" s="487" t="s">
        <v>292</v>
      </c>
      <c r="L11" s="488"/>
      <c r="M11" s="488"/>
      <c r="N11" s="489"/>
      <c r="O11" s="1034"/>
      <c r="P11" s="1036"/>
    </row>
    <row r="12" spans="1:17" ht="28.5" customHeight="1" thickBot="1">
      <c r="A12" s="490" t="s">
        <v>285</v>
      </c>
      <c r="B12" s="492">
        <v>0.5</v>
      </c>
      <c r="C12" s="493">
        <v>0.5</v>
      </c>
      <c r="D12" s="493">
        <v>0.5</v>
      </c>
      <c r="E12" s="494">
        <v>0.5</v>
      </c>
      <c r="F12" s="491" t="s">
        <v>286</v>
      </c>
      <c r="G12" s="302"/>
      <c r="J12" s="511" t="s">
        <v>285</v>
      </c>
      <c r="K12" s="512">
        <v>0.5</v>
      </c>
      <c r="L12" s="513">
        <v>1</v>
      </c>
      <c r="M12" s="513" t="s">
        <v>288</v>
      </c>
      <c r="N12" s="514" t="s">
        <v>288</v>
      </c>
      <c r="O12" s="491" t="s">
        <v>286</v>
      </c>
      <c r="P12" s="302"/>
    </row>
    <row r="13" spans="1:17" ht="18" customHeight="1">
      <c r="A13" s="315" t="s">
        <v>49</v>
      </c>
      <c r="B13" s="316">
        <f>B14+B17+B20+B24</f>
        <v>0</v>
      </c>
      <c r="C13" s="317">
        <f>C14+C17+C20+C24</f>
        <v>0</v>
      </c>
      <c r="D13" s="317">
        <f>D14+D17+D20+D24</f>
        <v>0</v>
      </c>
      <c r="E13" s="345">
        <f>E14+E17+E20+E24</f>
        <v>0</v>
      </c>
      <c r="F13" s="352">
        <f>SUM(B13:E13)</f>
        <v>0</v>
      </c>
      <c r="G13" s="223"/>
      <c r="J13" s="315" t="s">
        <v>49</v>
      </c>
      <c r="K13" s="316"/>
      <c r="L13" s="317"/>
      <c r="M13" s="317"/>
      <c r="N13" s="345"/>
      <c r="O13" s="352"/>
      <c r="P13" s="223"/>
    </row>
    <row r="14" spans="1:17" ht="18" customHeight="1">
      <c r="A14" s="318" t="s">
        <v>46</v>
      </c>
      <c r="B14" s="319">
        <f>SUM(B15:B16)</f>
        <v>0</v>
      </c>
      <c r="C14" s="320">
        <f t="shared" ref="C14:E14" si="0">SUM(C15:C16)</f>
        <v>0</v>
      </c>
      <c r="D14" s="320">
        <f t="shared" si="0"/>
        <v>0</v>
      </c>
      <c r="E14" s="346">
        <f t="shared" si="0"/>
        <v>0</v>
      </c>
      <c r="F14" s="353">
        <f t="shared" ref="F14:F33" si="1">SUM(B14:E14)</f>
        <v>0</v>
      </c>
      <c r="G14" s="230"/>
      <c r="J14" s="318" t="s">
        <v>46</v>
      </c>
      <c r="K14" s="319"/>
      <c r="L14" s="320"/>
      <c r="M14" s="320"/>
      <c r="N14" s="346"/>
      <c r="O14" s="353"/>
      <c r="P14" s="230"/>
    </row>
    <row r="15" spans="1:17" ht="18" customHeight="1">
      <c r="A15" s="321" t="s">
        <v>81</v>
      </c>
      <c r="B15" s="322"/>
      <c r="C15" s="208"/>
      <c r="D15" s="208"/>
      <c r="E15" s="347"/>
      <c r="F15" s="354">
        <f t="shared" si="1"/>
        <v>0</v>
      </c>
      <c r="G15" s="230"/>
      <c r="J15" s="321" t="s">
        <v>81</v>
      </c>
      <c r="K15" s="322"/>
      <c r="L15" s="208"/>
      <c r="M15" s="208"/>
      <c r="N15" s="347"/>
      <c r="O15" s="354"/>
      <c r="P15" s="230"/>
    </row>
    <row r="16" spans="1:17" ht="18" customHeight="1">
      <c r="A16" s="321" t="s">
        <v>82</v>
      </c>
      <c r="B16" s="322"/>
      <c r="C16" s="208"/>
      <c r="D16" s="208"/>
      <c r="E16" s="347"/>
      <c r="F16" s="354">
        <f t="shared" si="1"/>
        <v>0</v>
      </c>
      <c r="G16" s="230"/>
      <c r="J16" s="321" t="s">
        <v>82</v>
      </c>
      <c r="K16" s="322"/>
      <c r="L16" s="208"/>
      <c r="M16" s="208"/>
      <c r="N16" s="347"/>
      <c r="O16" s="354"/>
      <c r="P16" s="230"/>
    </row>
    <row r="17" spans="1:16" ht="18" customHeight="1">
      <c r="A17" s="318" t="s">
        <v>47</v>
      </c>
      <c r="B17" s="319">
        <f>SUM(B18:B19)</f>
        <v>0</v>
      </c>
      <c r="C17" s="320">
        <f t="shared" ref="C17:E17" si="2">SUM(C18:C19)</f>
        <v>0</v>
      </c>
      <c r="D17" s="320">
        <f t="shared" si="2"/>
        <v>0</v>
      </c>
      <c r="E17" s="346">
        <f t="shared" si="2"/>
        <v>0</v>
      </c>
      <c r="F17" s="353">
        <f t="shared" si="1"/>
        <v>0</v>
      </c>
      <c r="G17" s="230"/>
      <c r="J17" s="318" t="s">
        <v>47</v>
      </c>
      <c r="K17" s="319"/>
      <c r="L17" s="320"/>
      <c r="M17" s="320"/>
      <c r="N17" s="346"/>
      <c r="O17" s="353"/>
      <c r="P17" s="230"/>
    </row>
    <row r="18" spans="1:16" ht="18" customHeight="1">
      <c r="A18" s="321" t="s">
        <v>79</v>
      </c>
      <c r="B18" s="322"/>
      <c r="C18" s="208"/>
      <c r="D18" s="208"/>
      <c r="E18" s="347"/>
      <c r="F18" s="354">
        <f t="shared" si="1"/>
        <v>0</v>
      </c>
      <c r="G18" s="230"/>
      <c r="J18" s="321" t="s">
        <v>79</v>
      </c>
      <c r="K18" s="322"/>
      <c r="L18" s="208"/>
      <c r="M18" s="208"/>
      <c r="N18" s="347"/>
      <c r="O18" s="354"/>
      <c r="P18" s="230"/>
    </row>
    <row r="19" spans="1:16" ht="18" customHeight="1">
      <c r="A19" s="321" t="s">
        <v>80</v>
      </c>
      <c r="B19" s="322"/>
      <c r="C19" s="208"/>
      <c r="D19" s="208"/>
      <c r="E19" s="347"/>
      <c r="F19" s="354">
        <f t="shared" si="1"/>
        <v>0</v>
      </c>
      <c r="G19" s="230"/>
      <c r="J19" s="321" t="s">
        <v>80</v>
      </c>
      <c r="K19" s="322"/>
      <c r="L19" s="208"/>
      <c r="M19" s="208"/>
      <c r="N19" s="347"/>
      <c r="O19" s="354"/>
      <c r="P19" s="230"/>
    </row>
    <row r="20" spans="1:16" ht="18" customHeight="1">
      <c r="A20" s="318" t="s">
        <v>69</v>
      </c>
      <c r="B20" s="319">
        <f>SUM(B21:B23)</f>
        <v>0</v>
      </c>
      <c r="C20" s="320">
        <f t="shared" ref="C20:E20" si="3">SUM(C21:C23)</f>
        <v>0</v>
      </c>
      <c r="D20" s="320">
        <f t="shared" si="3"/>
        <v>0</v>
      </c>
      <c r="E20" s="346">
        <f t="shared" si="3"/>
        <v>0</v>
      </c>
      <c r="F20" s="353">
        <f t="shared" si="1"/>
        <v>0</v>
      </c>
      <c r="G20" s="230"/>
      <c r="J20" s="318" t="s">
        <v>69</v>
      </c>
      <c r="K20" s="319"/>
      <c r="L20" s="320"/>
      <c r="M20" s="320"/>
      <c r="N20" s="346"/>
      <c r="O20" s="353"/>
      <c r="P20" s="230"/>
    </row>
    <row r="21" spans="1:16" ht="18" customHeight="1">
      <c r="A21" s="323" t="s">
        <v>108</v>
      </c>
      <c r="B21" s="322"/>
      <c r="C21" s="208"/>
      <c r="D21" s="208"/>
      <c r="E21" s="347"/>
      <c r="F21" s="354">
        <f t="shared" si="1"/>
        <v>0</v>
      </c>
      <c r="G21" s="230"/>
      <c r="J21" s="323" t="s">
        <v>108</v>
      </c>
      <c r="K21" s="322"/>
      <c r="L21" s="208"/>
      <c r="M21" s="208"/>
      <c r="N21" s="347"/>
      <c r="O21" s="354"/>
      <c r="P21" s="230"/>
    </row>
    <row r="22" spans="1:16" ht="18" customHeight="1">
      <c r="A22" s="321" t="s">
        <v>109</v>
      </c>
      <c r="B22" s="322"/>
      <c r="C22" s="208"/>
      <c r="D22" s="208"/>
      <c r="E22" s="347"/>
      <c r="F22" s="354">
        <f t="shared" si="1"/>
        <v>0</v>
      </c>
      <c r="G22" s="230"/>
      <c r="J22" s="321" t="s">
        <v>109</v>
      </c>
      <c r="K22" s="322"/>
      <c r="L22" s="208"/>
      <c r="M22" s="208"/>
      <c r="N22" s="347"/>
      <c r="O22" s="354"/>
      <c r="P22" s="230"/>
    </row>
    <row r="23" spans="1:16" ht="18" customHeight="1">
      <c r="A23" s="321" t="s">
        <v>110</v>
      </c>
      <c r="B23" s="322"/>
      <c r="C23" s="208"/>
      <c r="D23" s="208"/>
      <c r="E23" s="347"/>
      <c r="F23" s="354">
        <f t="shared" si="1"/>
        <v>0</v>
      </c>
      <c r="G23" s="230"/>
      <c r="J23" s="321" t="s">
        <v>110</v>
      </c>
      <c r="K23" s="322"/>
      <c r="L23" s="208"/>
      <c r="M23" s="208"/>
      <c r="N23" s="347"/>
      <c r="O23" s="354"/>
      <c r="P23" s="230"/>
    </row>
    <row r="24" spans="1:16" ht="18" customHeight="1">
      <c r="A24" s="318" t="s">
        <v>70</v>
      </c>
      <c r="B24" s="319">
        <f>SUM(B25:B30)</f>
        <v>0</v>
      </c>
      <c r="C24" s="320">
        <f t="shared" ref="C24:E24" si="4">SUM(C25:C30)</f>
        <v>0</v>
      </c>
      <c r="D24" s="320">
        <f t="shared" si="4"/>
        <v>0</v>
      </c>
      <c r="E24" s="346">
        <f t="shared" si="4"/>
        <v>0</v>
      </c>
      <c r="F24" s="353">
        <f t="shared" si="1"/>
        <v>0</v>
      </c>
      <c r="G24" s="230"/>
      <c r="J24" s="318" t="s">
        <v>70</v>
      </c>
      <c r="K24" s="319"/>
      <c r="L24" s="320"/>
      <c r="M24" s="320"/>
      <c r="N24" s="346"/>
      <c r="O24" s="353"/>
      <c r="P24" s="230"/>
    </row>
    <row r="25" spans="1:16" ht="18" customHeight="1">
      <c r="A25" s="321" t="s">
        <v>118</v>
      </c>
      <c r="B25" s="322"/>
      <c r="C25" s="208"/>
      <c r="D25" s="208"/>
      <c r="E25" s="347"/>
      <c r="F25" s="354">
        <f t="shared" si="1"/>
        <v>0</v>
      </c>
      <c r="G25" s="230"/>
      <c r="J25" s="321" t="s">
        <v>118</v>
      </c>
      <c r="K25" s="322"/>
      <c r="L25" s="208"/>
      <c r="M25" s="208"/>
      <c r="N25" s="347"/>
      <c r="O25" s="354"/>
      <c r="P25" s="230"/>
    </row>
    <row r="26" spans="1:16" ht="18" customHeight="1">
      <c r="A26" s="321" t="s">
        <v>119</v>
      </c>
      <c r="B26" s="322"/>
      <c r="C26" s="208"/>
      <c r="D26" s="208"/>
      <c r="E26" s="347"/>
      <c r="F26" s="354">
        <f t="shared" si="1"/>
        <v>0</v>
      </c>
      <c r="G26" s="230"/>
      <c r="J26" s="321" t="s">
        <v>119</v>
      </c>
      <c r="K26" s="322"/>
      <c r="L26" s="208"/>
      <c r="M26" s="208"/>
      <c r="N26" s="347"/>
      <c r="O26" s="354"/>
      <c r="P26" s="230"/>
    </row>
    <row r="27" spans="1:16" ht="18" customHeight="1">
      <c r="A27" s="321" t="s">
        <v>120</v>
      </c>
      <c r="B27" s="322"/>
      <c r="C27" s="208"/>
      <c r="D27" s="208"/>
      <c r="E27" s="347"/>
      <c r="F27" s="354">
        <f t="shared" si="1"/>
        <v>0</v>
      </c>
      <c r="G27" s="230"/>
      <c r="J27" s="321" t="s">
        <v>120</v>
      </c>
      <c r="K27" s="322"/>
      <c r="L27" s="208"/>
      <c r="M27" s="208"/>
      <c r="N27" s="347"/>
      <c r="O27" s="354"/>
      <c r="P27" s="230"/>
    </row>
    <row r="28" spans="1:16" ht="18" customHeight="1">
      <c r="A28" s="321" t="s">
        <v>121</v>
      </c>
      <c r="B28" s="322"/>
      <c r="C28" s="208"/>
      <c r="D28" s="208"/>
      <c r="E28" s="347"/>
      <c r="F28" s="354">
        <f t="shared" si="1"/>
        <v>0</v>
      </c>
      <c r="G28" s="230"/>
      <c r="J28" s="321" t="s">
        <v>121</v>
      </c>
      <c r="K28" s="322"/>
      <c r="L28" s="208"/>
      <c r="M28" s="208"/>
      <c r="N28" s="347"/>
      <c r="O28" s="354"/>
      <c r="P28" s="230"/>
    </row>
    <row r="29" spans="1:16" ht="18" customHeight="1">
      <c r="A29" s="321" t="s">
        <v>122</v>
      </c>
      <c r="B29" s="322"/>
      <c r="C29" s="208"/>
      <c r="D29" s="208"/>
      <c r="E29" s="347"/>
      <c r="F29" s="354">
        <f t="shared" si="1"/>
        <v>0</v>
      </c>
      <c r="G29" s="230"/>
      <c r="J29" s="321" t="s">
        <v>122</v>
      </c>
      <c r="K29" s="322"/>
      <c r="L29" s="208"/>
      <c r="M29" s="208"/>
      <c r="N29" s="347"/>
      <c r="O29" s="354"/>
      <c r="P29" s="230"/>
    </row>
    <row r="30" spans="1:16" ht="18" customHeight="1">
      <c r="A30" s="321" t="s">
        <v>48</v>
      </c>
      <c r="B30" s="322"/>
      <c r="C30" s="208"/>
      <c r="D30" s="208"/>
      <c r="E30" s="347"/>
      <c r="F30" s="354">
        <f t="shared" si="1"/>
        <v>0</v>
      </c>
      <c r="G30" s="230"/>
      <c r="J30" s="321" t="s">
        <v>48</v>
      </c>
      <c r="K30" s="322"/>
      <c r="L30" s="208"/>
      <c r="M30" s="208"/>
      <c r="N30" s="347"/>
      <c r="O30" s="354"/>
      <c r="P30" s="230"/>
    </row>
    <row r="31" spans="1:16" ht="18" customHeight="1">
      <c r="A31" s="324" t="s">
        <v>56</v>
      </c>
      <c r="B31" s="319">
        <f>SUM(B32:B33)</f>
        <v>0</v>
      </c>
      <c r="C31" s="320">
        <f t="shared" ref="C31:E31" si="5">SUM(C32:C33)</f>
        <v>0</v>
      </c>
      <c r="D31" s="320">
        <f t="shared" si="5"/>
        <v>0</v>
      </c>
      <c r="E31" s="229">
        <f t="shared" si="5"/>
        <v>0</v>
      </c>
      <c r="F31" s="353">
        <f t="shared" si="1"/>
        <v>0</v>
      </c>
      <c r="G31" s="230"/>
      <c r="J31" s="324" t="s">
        <v>56</v>
      </c>
      <c r="K31" s="319"/>
      <c r="L31" s="320"/>
      <c r="M31" s="320"/>
      <c r="N31" s="229"/>
      <c r="O31" s="353"/>
      <c r="P31" s="230"/>
    </row>
    <row r="32" spans="1:16" ht="18" customHeight="1">
      <c r="A32" s="325" t="s">
        <v>84</v>
      </c>
      <c r="B32" s="322"/>
      <c r="C32" s="208"/>
      <c r="D32" s="208"/>
      <c r="E32" s="234"/>
      <c r="F32" s="354">
        <f t="shared" si="1"/>
        <v>0</v>
      </c>
      <c r="G32" s="230"/>
      <c r="J32" s="325" t="s">
        <v>84</v>
      </c>
      <c r="K32" s="322"/>
      <c r="L32" s="208"/>
      <c r="M32" s="208"/>
      <c r="N32" s="234"/>
      <c r="O32" s="354"/>
      <c r="P32" s="230"/>
    </row>
    <row r="33" spans="1:16" ht="18" customHeight="1">
      <c r="A33" s="325" t="s">
        <v>85</v>
      </c>
      <c r="B33" s="322"/>
      <c r="C33" s="208"/>
      <c r="D33" s="208"/>
      <c r="E33" s="234"/>
      <c r="F33" s="354">
        <f t="shared" si="1"/>
        <v>0</v>
      </c>
      <c r="G33" s="230"/>
      <c r="J33" s="325" t="s">
        <v>85</v>
      </c>
      <c r="K33" s="322"/>
      <c r="L33" s="208"/>
      <c r="M33" s="208"/>
      <c r="N33" s="234"/>
      <c r="O33" s="354"/>
      <c r="P33" s="230"/>
    </row>
    <row r="34" spans="1:16" ht="18" customHeight="1" thickBot="1">
      <c r="A34" s="326" t="s">
        <v>90</v>
      </c>
      <c r="B34" s="327">
        <f>B24+B20+B17+B14+B31</f>
        <v>0</v>
      </c>
      <c r="C34" s="328">
        <f>C24+C20+C17+C14+C31</f>
        <v>0</v>
      </c>
      <c r="D34" s="328">
        <f>D24+D20+D17+D14+D31</f>
        <v>0</v>
      </c>
      <c r="E34" s="348">
        <f>E24+E20+E17+E14+E31</f>
        <v>0</v>
      </c>
      <c r="F34" s="355">
        <f>SUM(B34:E34)</f>
        <v>0</v>
      </c>
      <c r="G34" s="329"/>
      <c r="J34" s="326" t="s">
        <v>90</v>
      </c>
      <c r="K34" s="327"/>
      <c r="L34" s="328"/>
      <c r="M34" s="328"/>
      <c r="N34" s="348"/>
      <c r="O34" s="355"/>
      <c r="P34" s="329"/>
    </row>
    <row r="35" spans="1:16" ht="60" customHeight="1">
      <c r="A35" s="303" t="s">
        <v>287</v>
      </c>
      <c r="B35" s="304">
        <f>ROUNDUP(B36*B12,0)</f>
        <v>0</v>
      </c>
      <c r="C35" s="305">
        <f t="shared" ref="C35:E35" si="6">ROUNDUP(C36*C12,0)</f>
        <v>0</v>
      </c>
      <c r="D35" s="305">
        <f t="shared" si="6"/>
        <v>0</v>
      </c>
      <c r="E35" s="305">
        <f t="shared" si="6"/>
        <v>0</v>
      </c>
      <c r="F35" s="356">
        <f>SUM(B35:E35)</f>
        <v>0</v>
      </c>
      <c r="G35" s="360"/>
      <c r="J35" s="303" t="s">
        <v>287</v>
      </c>
      <c r="K35" s="304"/>
      <c r="L35" s="305"/>
      <c r="M35" s="305"/>
      <c r="N35" s="305"/>
      <c r="O35" s="356"/>
      <c r="P35" s="360"/>
    </row>
    <row r="36" spans="1:16" ht="27.95" customHeight="1">
      <c r="A36" s="314" t="s">
        <v>162</v>
      </c>
      <c r="B36" s="306">
        <f>'別添1 委託費集計表'!B40</f>
        <v>0</v>
      </c>
      <c r="C36" s="307">
        <f>'別添1 委託費集計表'!C40</f>
        <v>0</v>
      </c>
      <c r="D36" s="307">
        <f>'別添1 委託費集計表'!D40</f>
        <v>0</v>
      </c>
      <c r="E36" s="349">
        <f>'別添1 委託費集計表'!E40</f>
        <v>0</v>
      </c>
      <c r="F36" s="173">
        <f>SUM(B36:E36)</f>
        <v>0</v>
      </c>
      <c r="G36" s="361"/>
      <c r="J36" s="314" t="s">
        <v>162</v>
      </c>
      <c r="K36" s="306"/>
      <c r="L36" s="307"/>
      <c r="M36" s="307"/>
      <c r="N36" s="349"/>
      <c r="O36" s="173"/>
      <c r="P36" s="361"/>
    </row>
    <row r="37" spans="1:16" ht="27.95" customHeight="1">
      <c r="A37" s="308" t="s">
        <v>159</v>
      </c>
      <c r="B37" s="309"/>
      <c r="C37" s="310"/>
      <c r="D37" s="310"/>
      <c r="E37" s="350"/>
      <c r="F37" s="357">
        <f>SUM(B37:E37)</f>
        <v>0</v>
      </c>
      <c r="G37" s="361"/>
      <c r="J37" s="308" t="s">
        <v>159</v>
      </c>
      <c r="K37" s="309"/>
      <c r="L37" s="310"/>
      <c r="M37" s="310"/>
      <c r="N37" s="350"/>
      <c r="O37" s="357"/>
      <c r="P37" s="361"/>
    </row>
    <row r="38" spans="1:16" ht="27.95" customHeight="1" thickBot="1">
      <c r="A38" s="311" t="s">
        <v>315</v>
      </c>
      <c r="B38" s="312">
        <f>B34+B37-B35</f>
        <v>0</v>
      </c>
      <c r="C38" s="313">
        <f>C34+C37-C35</f>
        <v>0</v>
      </c>
      <c r="D38" s="313">
        <f>D34+D37-D35</f>
        <v>0</v>
      </c>
      <c r="E38" s="351">
        <f>E34+E37-E35</f>
        <v>0</v>
      </c>
      <c r="F38" s="301">
        <f>SUM(B38:E38)</f>
        <v>0</v>
      </c>
      <c r="G38" s="362"/>
      <c r="J38" s="311" t="s">
        <v>315</v>
      </c>
      <c r="K38" s="312"/>
      <c r="L38" s="313"/>
      <c r="M38" s="313"/>
      <c r="N38" s="351"/>
      <c r="O38" s="301"/>
      <c r="P38" s="362"/>
    </row>
    <row r="39" spans="1:16" ht="65.25" customHeight="1" thickBot="1">
      <c r="A39" s="113"/>
      <c r="B39" s="495" t="str">
        <f>IF(B38=0,"",IF(B38&lt;0,"不足分を委託費から自己資金へ振り替えてください。","繰越承認申請手続きにより翌年度へ繰り越せる金額の限度額です。"))</f>
        <v/>
      </c>
      <c r="C39" s="495" t="str">
        <f t="shared" ref="C39:E39" si="7">IF(C38=0,"",IF(C38&lt;0,"不足分を委託費から自己資金へ振り替えてください。","繰越承認申請手続きにより翌年度へ繰り越せる金額の限度額です。"))</f>
        <v/>
      </c>
      <c r="D39" s="495" t="str">
        <f t="shared" si="7"/>
        <v/>
      </c>
      <c r="E39" s="495" t="str">
        <f t="shared" si="7"/>
        <v/>
      </c>
      <c r="F39" s="496"/>
      <c r="G39" s="93"/>
      <c r="J39" s="113"/>
      <c r="K39" s="495" t="s">
        <v>293</v>
      </c>
      <c r="L39" s="495" t="s">
        <v>333</v>
      </c>
      <c r="M39" s="495"/>
      <c r="N39" s="495"/>
      <c r="O39" s="496"/>
      <c r="P39" s="93"/>
    </row>
    <row r="40" spans="1:16" ht="24.75" customHeight="1" thickBot="1">
      <c r="A40" s="541" t="s">
        <v>314</v>
      </c>
      <c r="B40" s="594"/>
      <c r="C40" s="594"/>
      <c r="D40" s="594"/>
      <c r="E40" s="595"/>
      <c r="F40" s="542">
        <f>SUM(B40:E40)</f>
        <v>0</v>
      </c>
      <c r="G40" s="543"/>
      <c r="J40" s="541" t="s">
        <v>314</v>
      </c>
      <c r="K40" s="594"/>
      <c r="L40" s="594"/>
      <c r="M40" s="594"/>
      <c r="N40" s="595"/>
      <c r="O40" s="596">
        <f>SUM(K40:N40)</f>
        <v>0</v>
      </c>
      <c r="P40" s="543"/>
    </row>
    <row r="42" spans="1:16" ht="15" customHeight="1" thickBot="1">
      <c r="A42" s="119" t="s">
        <v>176</v>
      </c>
      <c r="B42" s="83"/>
      <c r="C42" s="83"/>
      <c r="D42" s="83"/>
      <c r="E42" s="83"/>
      <c r="F42" s="83"/>
      <c r="G42" s="83"/>
      <c r="J42" s="119" t="s">
        <v>176</v>
      </c>
      <c r="K42" s="83"/>
      <c r="L42" s="83"/>
      <c r="M42" s="83"/>
      <c r="N42" s="83"/>
      <c r="O42" s="83"/>
      <c r="P42" s="83"/>
    </row>
    <row r="43" spans="1:16" ht="15" customHeight="1">
      <c r="A43" s="1027" t="s">
        <v>71</v>
      </c>
      <c r="B43" s="999" t="s">
        <v>72</v>
      </c>
      <c r="C43" s="1000"/>
      <c r="D43" s="1000"/>
      <c r="E43" s="1000"/>
      <c r="F43" s="1014" t="s">
        <v>23</v>
      </c>
      <c r="G43" s="1016" t="s">
        <v>24</v>
      </c>
      <c r="J43" s="1027" t="s">
        <v>71</v>
      </c>
      <c r="K43" s="999" t="s">
        <v>72</v>
      </c>
      <c r="L43" s="1000"/>
      <c r="M43" s="1000"/>
      <c r="N43" s="1000"/>
      <c r="O43" s="1014" t="s">
        <v>23</v>
      </c>
      <c r="P43" s="1016" t="s">
        <v>24</v>
      </c>
    </row>
    <row r="44" spans="1:16" ht="30" customHeight="1">
      <c r="A44" s="1028"/>
      <c r="B44" s="195" t="str">
        <f>IF(B11="","",B11)</f>
        <v/>
      </c>
      <c r="C44" s="300" t="str">
        <f>IF(C11="","",C11)</f>
        <v/>
      </c>
      <c r="D44" s="300" t="str">
        <f>IF(D11="","",D11)</f>
        <v/>
      </c>
      <c r="E44" s="358" t="str">
        <f>IF(E11="","",E11)</f>
        <v/>
      </c>
      <c r="F44" s="1029"/>
      <c r="G44" s="1030"/>
      <c r="J44" s="1028"/>
      <c r="K44" s="195" t="str">
        <f>IF(K11="","",K11)</f>
        <v>〇〇㈱</v>
      </c>
      <c r="L44" s="300" t="str">
        <f>IF(L11="","",L11)</f>
        <v/>
      </c>
      <c r="M44" s="300" t="str">
        <f>IF(M11="","",M11)</f>
        <v/>
      </c>
      <c r="N44" s="358" t="str">
        <f>IF(N11="","",N11)</f>
        <v/>
      </c>
      <c r="O44" s="1029"/>
      <c r="P44" s="1030"/>
    </row>
    <row r="45" spans="1:16" ht="27.95" customHeight="1">
      <c r="A45" s="363" t="s">
        <v>49</v>
      </c>
      <c r="B45" s="364">
        <f>SUM(B46:B49)</f>
        <v>0</v>
      </c>
      <c r="C45" s="365">
        <f t="shared" ref="C45:E45" si="8">SUM(C46:C49)</f>
        <v>0</v>
      </c>
      <c r="D45" s="365">
        <f t="shared" si="8"/>
        <v>0</v>
      </c>
      <c r="E45" s="366">
        <f t="shared" si="8"/>
        <v>0</v>
      </c>
      <c r="F45" s="367">
        <f>SUM(B45:E45)</f>
        <v>0</v>
      </c>
      <c r="G45" s="181"/>
      <c r="J45" s="363" t="s">
        <v>49</v>
      </c>
      <c r="K45" s="364"/>
      <c r="L45" s="365"/>
      <c r="M45" s="365"/>
      <c r="N45" s="366"/>
      <c r="O45" s="367"/>
      <c r="P45" s="181"/>
    </row>
    <row r="46" spans="1:16" ht="27.95" customHeight="1">
      <c r="A46" s="270" t="s">
        <v>46</v>
      </c>
      <c r="B46" s="322"/>
      <c r="C46" s="208"/>
      <c r="D46" s="208"/>
      <c r="E46" s="347"/>
      <c r="F46" s="354">
        <f t="shared" ref="F46:F52" si="9">SUM(B46:E46)</f>
        <v>0</v>
      </c>
      <c r="G46" s="230"/>
      <c r="J46" s="270" t="s">
        <v>46</v>
      </c>
      <c r="K46" s="322"/>
      <c r="L46" s="208"/>
      <c r="M46" s="208"/>
      <c r="N46" s="347"/>
      <c r="O46" s="354"/>
      <c r="P46" s="230"/>
    </row>
    <row r="47" spans="1:16" ht="27.95" customHeight="1">
      <c r="A47" s="270" t="s">
        <v>47</v>
      </c>
      <c r="B47" s="322"/>
      <c r="C47" s="208"/>
      <c r="D47" s="208"/>
      <c r="E47" s="347"/>
      <c r="F47" s="354">
        <f t="shared" si="9"/>
        <v>0</v>
      </c>
      <c r="G47" s="230"/>
      <c r="J47" s="270" t="s">
        <v>47</v>
      </c>
      <c r="K47" s="322"/>
      <c r="L47" s="208"/>
      <c r="M47" s="208"/>
      <c r="N47" s="347"/>
      <c r="O47" s="354"/>
      <c r="P47" s="230"/>
    </row>
    <row r="48" spans="1:16" ht="27.95" customHeight="1">
      <c r="A48" s="270" t="s">
        <v>69</v>
      </c>
      <c r="B48" s="322"/>
      <c r="C48" s="208"/>
      <c r="D48" s="208"/>
      <c r="E48" s="347"/>
      <c r="F48" s="354">
        <f t="shared" si="9"/>
        <v>0</v>
      </c>
      <c r="G48" s="230"/>
      <c r="J48" s="270" t="s">
        <v>69</v>
      </c>
      <c r="K48" s="322"/>
      <c r="L48" s="208"/>
      <c r="M48" s="208"/>
      <c r="N48" s="347"/>
      <c r="O48" s="354"/>
      <c r="P48" s="230"/>
    </row>
    <row r="49" spans="1:16" ht="27.95" customHeight="1">
      <c r="A49" s="270" t="s">
        <v>56</v>
      </c>
      <c r="B49" s="322"/>
      <c r="C49" s="208"/>
      <c r="D49" s="208"/>
      <c r="E49" s="347"/>
      <c r="F49" s="354">
        <f t="shared" si="9"/>
        <v>0</v>
      </c>
      <c r="G49" s="230"/>
      <c r="J49" s="270" t="s">
        <v>56</v>
      </c>
      <c r="K49" s="322"/>
      <c r="L49" s="208"/>
      <c r="M49" s="208"/>
      <c r="N49" s="347"/>
      <c r="O49" s="354"/>
      <c r="P49" s="230"/>
    </row>
    <row r="50" spans="1:16" ht="27.95" customHeight="1">
      <c r="A50" s="324" t="s">
        <v>56</v>
      </c>
      <c r="B50" s="319">
        <f>SUM(B51:B52)</f>
        <v>0</v>
      </c>
      <c r="C50" s="320">
        <f t="shared" ref="C50:E50" si="10">SUM(C51:C52)</f>
        <v>0</v>
      </c>
      <c r="D50" s="320">
        <f t="shared" si="10"/>
        <v>0</v>
      </c>
      <c r="E50" s="346">
        <f t="shared" si="10"/>
        <v>0</v>
      </c>
      <c r="F50" s="353">
        <f t="shared" si="9"/>
        <v>0</v>
      </c>
      <c r="G50" s="230"/>
      <c r="J50" s="324" t="s">
        <v>56</v>
      </c>
      <c r="K50" s="319"/>
      <c r="L50" s="320"/>
      <c r="M50" s="320"/>
      <c r="N50" s="346"/>
      <c r="O50" s="353"/>
      <c r="P50" s="230"/>
    </row>
    <row r="51" spans="1:16" ht="27.95" customHeight="1">
      <c r="A51" s="325" t="s">
        <v>84</v>
      </c>
      <c r="B51" s="322"/>
      <c r="C51" s="208"/>
      <c r="D51" s="208"/>
      <c r="E51" s="234"/>
      <c r="F51" s="354">
        <f t="shared" si="9"/>
        <v>0</v>
      </c>
      <c r="G51" s="230"/>
      <c r="J51" s="325" t="s">
        <v>84</v>
      </c>
      <c r="K51" s="322"/>
      <c r="L51" s="208"/>
      <c r="M51" s="208"/>
      <c r="N51" s="234"/>
      <c r="O51" s="354"/>
      <c r="P51" s="230"/>
    </row>
    <row r="52" spans="1:16" ht="27.95" customHeight="1">
      <c r="A52" s="368" t="s">
        <v>85</v>
      </c>
      <c r="B52" s="369"/>
      <c r="C52" s="370"/>
      <c r="D52" s="370"/>
      <c r="E52" s="238"/>
      <c r="F52" s="371">
        <f t="shared" si="9"/>
        <v>0</v>
      </c>
      <c r="G52" s="182"/>
      <c r="J52" s="368" t="s">
        <v>85</v>
      </c>
      <c r="K52" s="369"/>
      <c r="L52" s="370"/>
      <c r="M52" s="370"/>
      <c r="N52" s="238"/>
      <c r="O52" s="371"/>
      <c r="P52" s="182"/>
    </row>
    <row r="53" spans="1:16" ht="27.95" customHeight="1" thickBot="1">
      <c r="A53" s="198" t="s">
        <v>163</v>
      </c>
      <c r="B53" s="197">
        <f>B45+B50</f>
        <v>0</v>
      </c>
      <c r="C53" s="174">
        <f>C45+C50</f>
        <v>0</v>
      </c>
      <c r="D53" s="174">
        <f>D45+D50</f>
        <v>0</v>
      </c>
      <c r="E53" s="175">
        <f>E45+E50</f>
        <v>0</v>
      </c>
      <c r="F53" s="359">
        <f>SUM(B53:E53)</f>
        <v>0</v>
      </c>
      <c r="G53" s="302"/>
      <c r="J53" s="198" t="s">
        <v>163</v>
      </c>
      <c r="K53" s="197"/>
      <c r="L53" s="174"/>
      <c r="M53" s="174"/>
      <c r="N53" s="175"/>
      <c r="O53" s="359"/>
      <c r="P53" s="302"/>
    </row>
  </sheetData>
  <sheetProtection insertColumns="0" insertRows="0" deleteColumns="0" deleteRows="0"/>
  <mergeCells count="24">
    <mergeCell ref="J43:J44"/>
    <mergeCell ref="K43:N43"/>
    <mergeCell ref="O43:O44"/>
    <mergeCell ref="P43:P44"/>
    <mergeCell ref="K5:P5"/>
    <mergeCell ref="K6:P6"/>
    <mergeCell ref="K7:L7"/>
    <mergeCell ref="N7:O7"/>
    <mergeCell ref="J10:J11"/>
    <mergeCell ref="K10:N10"/>
    <mergeCell ref="O10:O11"/>
    <mergeCell ref="P10:P11"/>
    <mergeCell ref="A43:A44"/>
    <mergeCell ref="B43:E43"/>
    <mergeCell ref="F43:F44"/>
    <mergeCell ref="G43:G44"/>
    <mergeCell ref="B5:G5"/>
    <mergeCell ref="B6:G6"/>
    <mergeCell ref="B7:C7"/>
    <mergeCell ref="E7:F7"/>
    <mergeCell ref="A10:A11"/>
    <mergeCell ref="B10:E10"/>
    <mergeCell ref="F10:F11"/>
    <mergeCell ref="G10:G11"/>
  </mergeCells>
  <phoneticPr fontId="5"/>
  <conditionalFormatting sqref="B11:E12">
    <cfRule type="containsBlanks" dxfId="11" priority="8">
      <formula>LEN(TRIM(B11))=0</formula>
    </cfRule>
  </conditionalFormatting>
  <conditionalFormatting sqref="B12:E12">
    <cfRule type="containsText" dxfId="10" priority="7" operator="containsText" text="選択してください">
      <formula>NOT(ISERROR(SEARCH("選択してください",B12)))</formula>
    </cfRule>
  </conditionalFormatting>
  <conditionalFormatting sqref="B15:E16 B18:E19 B21:E23 B25:E30 B32:E33 B37:E37 B46:E49 B51:E52">
    <cfRule type="containsBlanks" dxfId="9" priority="14">
      <formula>LEN(TRIM(B15))=0</formula>
    </cfRule>
  </conditionalFormatting>
  <conditionalFormatting sqref="B40:E40">
    <cfRule type="containsBlanks" dxfId="8" priority="2">
      <formula>LEN(TRIM(B40))=0</formula>
    </cfRule>
  </conditionalFormatting>
  <conditionalFormatting sqref="B5:G6">
    <cfRule type="containsBlanks" dxfId="7" priority="9">
      <formula>LEN(TRIM(B5))=0</formula>
    </cfRule>
  </conditionalFormatting>
  <conditionalFormatting sqref="K11:N12">
    <cfRule type="containsBlanks" dxfId="6" priority="4">
      <formula>LEN(TRIM(K11))=0</formula>
    </cfRule>
  </conditionalFormatting>
  <conditionalFormatting sqref="K12:N12">
    <cfRule type="containsText" dxfId="5" priority="3" operator="containsText" text="選択してください">
      <formula>NOT(ISERROR(SEARCH("選択してください",K12)))</formula>
    </cfRule>
  </conditionalFormatting>
  <conditionalFormatting sqref="K15:N16 K18:N19 K21:N23 K25:N30 K32:N33 K37:N37 K46:N49 K51:N52">
    <cfRule type="containsBlanks" dxfId="4" priority="6">
      <formula>LEN(TRIM(K15))=0</formula>
    </cfRule>
  </conditionalFormatting>
  <conditionalFormatting sqref="K40:N40">
    <cfRule type="containsBlanks" dxfId="3" priority="1">
      <formula>LEN(TRIM(K40))=0</formula>
    </cfRule>
  </conditionalFormatting>
  <conditionalFormatting sqref="K5:P6">
    <cfRule type="containsBlanks" dxfId="2" priority="5">
      <formula>LEN(TRIM(K5))=0</formula>
    </cfRule>
  </conditionalFormatting>
  <dataValidations count="3">
    <dataValidation imeMode="on" allowBlank="1" showInputMessage="1" showErrorMessage="1" sqref="B11:E11 K11:N11" xr:uid="{69D072D5-B84C-4F21-9A18-15765F37A02E}"/>
    <dataValidation type="list" allowBlank="1" showInputMessage="1" showErrorMessage="1" sqref="B12:E12 K12:N12" xr:uid="{3354223B-B70C-4C26-AD16-07EBFF948B56}">
      <formula1>"マッチング比率を選択してください,1/2,1"</formula1>
    </dataValidation>
    <dataValidation type="list" imeMode="on" allowBlank="1" showInputMessage="1" showErrorMessage="1" sqref="B12:E12 K12:N12" xr:uid="{2CA597E9-88B5-4186-A9B9-EBD12CD51166}">
      <formula1>"マッチング比率を選択してください,1/2,1"</formula1>
    </dataValidation>
  </dataValidations>
  <pageMargins left="0.70866141732283472" right="0.70866141732283472" top="0.55118110236220474" bottom="0.55118110236220474" header="0.31496062992125984" footer="0.31496062992125984"/>
  <pageSetup paperSize="9" scale="65" fitToWidth="0" fitToHeight="0" orientation="portrait" cellComments="asDisplayed" r:id="rId1"/>
  <colBreaks count="1" manualBreakCount="1">
    <brk id="8" max="5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02B9-B9BC-4E4F-A699-E870D617D07E}">
  <sheetPr>
    <tabColor theme="0"/>
  </sheetPr>
  <dimension ref="A1:R46"/>
  <sheetViews>
    <sheetView topLeftCell="D1" zoomScale="90" zoomScaleNormal="90" zoomScaleSheetLayoutView="90" zoomScalePageLayoutView="80" workbookViewId="0">
      <selection activeCell="P5" sqref="P5"/>
    </sheetView>
  </sheetViews>
  <sheetFormatPr defaultColWidth="9" defaultRowHeight="12"/>
  <cols>
    <col min="1" max="1" width="13" style="135" customWidth="1"/>
    <col min="2" max="2" width="31.75" style="135" customWidth="1"/>
    <col min="3" max="3" width="4.125" style="135" customWidth="1"/>
    <col min="4" max="4" width="15.625" style="135" customWidth="1"/>
    <col min="5" max="5" width="27.25" style="135" customWidth="1"/>
    <col min="6" max="6" width="19.25" style="135" customWidth="1"/>
    <col min="7" max="7" width="16.125" style="135" customWidth="1"/>
    <col min="8" max="8" width="3.125" style="135" customWidth="1"/>
    <col min="9" max="9" width="13" style="135" customWidth="1"/>
    <col min="10" max="10" width="21.125" style="135" customWidth="1"/>
    <col min="11" max="11" width="4.125" style="135" customWidth="1"/>
    <col min="12" max="12" width="15.625" style="135" customWidth="1"/>
    <col min="13" max="13" width="27.25" style="135" customWidth="1"/>
    <col min="14" max="14" width="17" style="135" customWidth="1"/>
    <col min="15" max="15" width="16.125" style="135" customWidth="1"/>
    <col min="16" max="16384" width="9" style="135"/>
  </cols>
  <sheetData>
    <row r="1" spans="1:18" ht="18" customHeight="1">
      <c r="G1" s="753" t="str">
        <f>実績報告書①!I2&amp;実績報告書①!J2</f>
        <v>e-Rad課題ID：</v>
      </c>
      <c r="M1" s="1046" t="s">
        <v>294</v>
      </c>
      <c r="N1" s="1046"/>
      <c r="O1" s="1046"/>
      <c r="P1" s="1"/>
      <c r="Q1" s="1"/>
    </row>
    <row r="2" spans="1:18" s="133" customFormat="1" ht="13.5" customHeight="1">
      <c r="A2" s="754"/>
      <c r="B2" s="754"/>
      <c r="C2" s="754"/>
      <c r="D2" s="754"/>
      <c r="E2" s="754"/>
      <c r="F2" s="754"/>
      <c r="G2" s="753" t="str">
        <f>実績報告書①!$I$4&amp;実績報告書①!$J$4</f>
        <v>研究課題番号：</v>
      </c>
      <c r="H2" s="754"/>
      <c r="I2" s="754"/>
      <c r="J2" s="754"/>
      <c r="K2" s="754"/>
      <c r="L2" s="754"/>
      <c r="M2" s="754"/>
      <c r="N2" s="755"/>
      <c r="O2" s="756" t="s">
        <v>323</v>
      </c>
      <c r="P2" s="1"/>
      <c r="Q2" s="1"/>
      <c r="R2" s="1"/>
    </row>
    <row r="3" spans="1:18" ht="18" customHeight="1">
      <c r="A3" s="134" t="s">
        <v>139</v>
      </c>
      <c r="B3" s="1047" t="str">
        <f>SUBSTITUTE(実績報告書①!B31,"","")</f>
        <v/>
      </c>
      <c r="C3" s="1047"/>
      <c r="D3" s="1047"/>
      <c r="E3" s="1047"/>
      <c r="G3" s="760" t="s">
        <v>360</v>
      </c>
      <c r="I3" s="134" t="s">
        <v>139</v>
      </c>
      <c r="J3" s="1048" t="s">
        <v>295</v>
      </c>
      <c r="K3" s="1048"/>
      <c r="L3" s="1048"/>
      <c r="M3" s="1048"/>
      <c r="O3" s="759" t="s">
        <v>359</v>
      </c>
    </row>
    <row r="4" spans="1:18" ht="15.75" customHeight="1">
      <c r="G4" s="136"/>
      <c r="O4" s="136"/>
    </row>
    <row r="5" spans="1:18" ht="15.75">
      <c r="A5" s="1049" t="s">
        <v>140</v>
      </c>
      <c r="B5" s="1049"/>
      <c r="C5" s="1049"/>
      <c r="D5" s="1049"/>
      <c r="E5" s="1049"/>
      <c r="F5" s="1049"/>
      <c r="G5" s="1049"/>
      <c r="I5" s="1049" t="s">
        <v>140</v>
      </c>
      <c r="J5" s="1049"/>
      <c r="K5" s="1049"/>
      <c r="L5" s="1049"/>
      <c r="M5" s="1049"/>
      <c r="N5" s="1049"/>
      <c r="O5" s="1049"/>
    </row>
    <row r="6" spans="1:18" ht="12.75" thickBot="1"/>
    <row r="7" spans="1:18" s="137" customFormat="1" ht="62.25" customHeight="1" thickBot="1">
      <c r="A7" s="499" t="s">
        <v>141</v>
      </c>
      <c r="B7" s="500" t="s">
        <v>142</v>
      </c>
      <c r="C7" s="500" t="s">
        <v>143</v>
      </c>
      <c r="D7" s="500" t="s">
        <v>144</v>
      </c>
      <c r="E7" s="500" t="s">
        <v>145</v>
      </c>
      <c r="F7" s="500" t="s">
        <v>146</v>
      </c>
      <c r="G7" s="501" t="s">
        <v>147</v>
      </c>
      <c r="I7" s="499" t="s">
        <v>141</v>
      </c>
      <c r="J7" s="500" t="s">
        <v>142</v>
      </c>
      <c r="K7" s="500" t="s">
        <v>143</v>
      </c>
      <c r="L7" s="500" t="s">
        <v>144</v>
      </c>
      <c r="M7" s="500" t="s">
        <v>145</v>
      </c>
      <c r="N7" s="500" t="s">
        <v>146</v>
      </c>
      <c r="O7" s="501" t="s">
        <v>147</v>
      </c>
    </row>
    <row r="8" spans="1:18" s="138" customFormat="1" ht="27" customHeight="1">
      <c r="A8" s="502"/>
      <c r="B8" s="502"/>
      <c r="C8" s="503"/>
      <c r="D8" s="502"/>
      <c r="E8" s="502"/>
      <c r="F8" s="502"/>
      <c r="G8" s="502"/>
      <c r="I8" s="504" t="s">
        <v>148</v>
      </c>
      <c r="J8" s="504" t="s">
        <v>149</v>
      </c>
      <c r="K8" s="505" t="s">
        <v>150</v>
      </c>
      <c r="L8" s="504" t="s">
        <v>151</v>
      </c>
      <c r="M8" s="504" t="s">
        <v>296</v>
      </c>
      <c r="N8" s="504" t="s">
        <v>297</v>
      </c>
      <c r="O8" s="504" t="s">
        <v>153</v>
      </c>
    </row>
    <row r="9" spans="1:18" s="138" customFormat="1" ht="27" customHeight="1">
      <c r="A9" s="502"/>
      <c r="B9" s="502"/>
      <c r="C9" s="503"/>
      <c r="D9" s="502"/>
      <c r="E9" s="502"/>
      <c r="F9" s="502"/>
      <c r="G9" s="502"/>
      <c r="I9" s="504" t="s">
        <v>148</v>
      </c>
      <c r="J9" s="504" t="s">
        <v>149</v>
      </c>
      <c r="K9" s="505" t="s">
        <v>298</v>
      </c>
      <c r="L9" s="504" t="s">
        <v>152</v>
      </c>
      <c r="M9" s="504" t="s">
        <v>299</v>
      </c>
      <c r="N9" s="504" t="s">
        <v>300</v>
      </c>
      <c r="O9" s="504" t="s">
        <v>154</v>
      </c>
    </row>
    <row r="10" spans="1:18" s="138" customFormat="1" ht="27" customHeight="1">
      <c r="A10" s="502"/>
      <c r="B10" s="502"/>
      <c r="C10" s="503"/>
      <c r="D10" s="502"/>
      <c r="E10" s="502"/>
      <c r="F10" s="502"/>
      <c r="G10" s="502"/>
      <c r="I10" s="504" t="s">
        <v>148</v>
      </c>
      <c r="J10" s="504" t="s">
        <v>149</v>
      </c>
      <c r="K10" s="505"/>
      <c r="L10" s="504" t="s">
        <v>152</v>
      </c>
      <c r="M10" s="504" t="s">
        <v>299</v>
      </c>
      <c r="N10" s="504" t="s">
        <v>300</v>
      </c>
      <c r="O10" s="504" t="s">
        <v>155</v>
      </c>
    </row>
    <row r="11" spans="1:18" s="138" customFormat="1" ht="27" customHeight="1">
      <c r="A11" s="502"/>
      <c r="B11" s="502"/>
      <c r="C11" s="503"/>
      <c r="D11" s="502"/>
      <c r="E11" s="502"/>
      <c r="F11" s="502"/>
      <c r="G11" s="502"/>
      <c r="I11" s="504" t="s">
        <v>148</v>
      </c>
      <c r="J11" s="504" t="s">
        <v>149</v>
      </c>
      <c r="K11" s="505" t="s">
        <v>301</v>
      </c>
      <c r="L11" s="504" t="s">
        <v>152</v>
      </c>
      <c r="M11" s="504" t="s">
        <v>299</v>
      </c>
      <c r="N11" s="504" t="s">
        <v>300</v>
      </c>
      <c r="O11" s="504" t="s">
        <v>156</v>
      </c>
    </row>
    <row r="12" spans="1:18" s="139" customFormat="1" ht="27" customHeight="1">
      <c r="A12" s="502"/>
      <c r="B12" s="502"/>
      <c r="C12" s="503"/>
      <c r="D12" s="502"/>
      <c r="E12" s="502"/>
      <c r="F12" s="502"/>
      <c r="G12" s="502"/>
      <c r="I12" s="504" t="s">
        <v>148</v>
      </c>
      <c r="J12" s="504" t="s">
        <v>149</v>
      </c>
      <c r="K12" s="505" t="s">
        <v>302</v>
      </c>
      <c r="L12" s="504" t="s">
        <v>152</v>
      </c>
      <c r="M12" s="504" t="s">
        <v>303</v>
      </c>
      <c r="N12" s="504" t="s">
        <v>300</v>
      </c>
      <c r="O12" s="504"/>
    </row>
    <row r="13" spans="1:18" s="139" customFormat="1" ht="27" customHeight="1">
      <c r="A13" s="502"/>
      <c r="B13" s="502"/>
      <c r="C13" s="503"/>
      <c r="D13" s="502"/>
      <c r="E13" s="502"/>
      <c r="F13" s="502"/>
      <c r="G13" s="502"/>
      <c r="I13" s="506"/>
      <c r="J13" s="506"/>
      <c r="K13" s="507"/>
      <c r="L13" s="506"/>
      <c r="M13" s="506"/>
      <c r="N13" s="506"/>
      <c r="O13" s="506"/>
    </row>
    <row r="14" spans="1:18" s="139" customFormat="1" ht="27" customHeight="1">
      <c r="A14" s="502"/>
      <c r="B14" s="502"/>
      <c r="C14" s="503"/>
      <c r="D14" s="502"/>
      <c r="E14" s="502"/>
      <c r="F14" s="502"/>
      <c r="G14" s="502"/>
      <c r="I14" s="508"/>
      <c r="J14" s="508"/>
      <c r="K14" s="509"/>
      <c r="L14" s="508"/>
      <c r="M14" s="508"/>
      <c r="N14" s="508"/>
      <c r="O14" s="508"/>
    </row>
    <row r="15" spans="1:18" s="139" customFormat="1" ht="27" customHeight="1">
      <c r="A15" s="502"/>
      <c r="B15" s="502"/>
      <c r="C15" s="503"/>
      <c r="D15" s="502"/>
      <c r="E15" s="502"/>
      <c r="F15" s="502"/>
      <c r="G15" s="502"/>
      <c r="I15" s="1044"/>
      <c r="J15" s="1044"/>
      <c r="K15" s="1044"/>
      <c r="L15" s="1044"/>
      <c r="M15" s="1044"/>
      <c r="N15" s="1044"/>
      <c r="O15" s="1044"/>
    </row>
    <row r="16" spans="1:18" s="139" customFormat="1" ht="27" customHeight="1">
      <c r="A16" s="502"/>
      <c r="B16" s="502"/>
      <c r="C16" s="503"/>
      <c r="D16" s="502"/>
      <c r="E16" s="502"/>
      <c r="F16" s="502"/>
      <c r="G16" s="502"/>
      <c r="H16" s="140"/>
      <c r="I16" s="1050"/>
      <c r="J16" s="1050"/>
      <c r="K16" s="1050"/>
      <c r="L16" s="1050"/>
      <c r="M16" s="1050"/>
      <c r="N16" s="1050"/>
      <c r="O16" s="1050"/>
    </row>
    <row r="17" spans="1:15" s="139" customFormat="1" ht="27" customHeight="1">
      <c r="A17" s="502"/>
      <c r="B17" s="502"/>
      <c r="C17" s="503"/>
      <c r="D17" s="502"/>
      <c r="E17" s="502"/>
      <c r="F17" s="502"/>
      <c r="G17" s="502"/>
      <c r="H17" s="140"/>
      <c r="I17" s="1044" t="s">
        <v>347</v>
      </c>
      <c r="J17" s="1044"/>
      <c r="K17" s="1044"/>
      <c r="L17" s="1044"/>
      <c r="M17" s="1044"/>
      <c r="N17" s="1044"/>
      <c r="O17" s="1044"/>
    </row>
    <row r="18" spans="1:15" s="137" customFormat="1" ht="27" customHeight="1">
      <c r="A18" s="502"/>
      <c r="B18" s="502"/>
      <c r="C18" s="503"/>
      <c r="D18" s="502"/>
      <c r="E18" s="502"/>
      <c r="F18" s="502"/>
      <c r="G18" s="502"/>
      <c r="I18" s="1050" t="s">
        <v>348</v>
      </c>
      <c r="J18" s="1050"/>
      <c r="K18" s="1050"/>
      <c r="L18" s="1050"/>
      <c r="M18" s="1050"/>
      <c r="N18" s="1050"/>
      <c r="O18" s="1050"/>
    </row>
    <row r="19" spans="1:15" s="141" customFormat="1" ht="27" customHeight="1">
      <c r="A19" s="502"/>
      <c r="B19" s="502"/>
      <c r="C19" s="503"/>
      <c r="D19" s="502"/>
      <c r="E19" s="502"/>
      <c r="F19" s="502"/>
      <c r="G19" s="502"/>
      <c r="I19" s="1040" t="s">
        <v>349</v>
      </c>
      <c r="J19" s="1040"/>
      <c r="K19" s="1040"/>
      <c r="L19" s="1040"/>
      <c r="M19" s="1040"/>
      <c r="N19" s="1040"/>
      <c r="O19" s="1040"/>
    </row>
    <row r="20" spans="1:15" s="141" customFormat="1" ht="27" customHeight="1">
      <c r="A20" s="502"/>
      <c r="B20" s="502"/>
      <c r="C20" s="503"/>
      <c r="D20" s="502"/>
      <c r="E20" s="502"/>
      <c r="F20" s="502"/>
      <c r="G20" s="502"/>
      <c r="I20" s="1039" t="s">
        <v>350</v>
      </c>
      <c r="J20" s="1039"/>
      <c r="K20" s="1039"/>
      <c r="L20" s="1039"/>
      <c r="M20" s="1039"/>
      <c r="N20" s="1039"/>
      <c r="O20" s="1039"/>
    </row>
    <row r="21" spans="1:15" s="141" customFormat="1" ht="27" customHeight="1">
      <c r="A21" s="502"/>
      <c r="B21" s="502"/>
      <c r="C21" s="503"/>
      <c r="D21" s="502"/>
      <c r="E21" s="502"/>
      <c r="F21" s="502"/>
      <c r="G21" s="502"/>
      <c r="I21" s="1044" t="s">
        <v>351</v>
      </c>
      <c r="J21" s="1044"/>
      <c r="K21" s="1044"/>
      <c r="L21" s="1044"/>
      <c r="M21" s="1044"/>
      <c r="N21" s="1044"/>
      <c r="O21" s="1044"/>
    </row>
    <row r="22" spans="1:15" s="141" customFormat="1" ht="27" customHeight="1">
      <c r="A22" s="502"/>
      <c r="B22" s="502"/>
      <c r="C22" s="503"/>
      <c r="D22" s="502"/>
      <c r="E22" s="502"/>
      <c r="F22" s="502"/>
      <c r="G22" s="502"/>
      <c r="I22" s="1044" t="s">
        <v>352</v>
      </c>
      <c r="J22" s="1044"/>
      <c r="K22" s="1044"/>
      <c r="L22" s="1044"/>
      <c r="M22" s="1044"/>
      <c r="N22" s="1044"/>
      <c r="O22" s="1044"/>
    </row>
    <row r="23" spans="1:15" s="141" customFormat="1" ht="27" customHeight="1">
      <c r="A23" s="502"/>
      <c r="B23" s="502"/>
      <c r="C23" s="503"/>
      <c r="D23" s="502"/>
      <c r="E23" s="502"/>
      <c r="F23" s="502"/>
      <c r="G23" s="502"/>
      <c r="I23" s="1040" t="s">
        <v>353</v>
      </c>
      <c r="J23" s="1040"/>
      <c r="K23" s="1040"/>
      <c r="L23" s="1040"/>
      <c r="M23" s="1040"/>
      <c r="N23" s="1040"/>
      <c r="O23" s="1040"/>
    </row>
    <row r="24" spans="1:15" s="141" customFormat="1" ht="27" customHeight="1">
      <c r="A24" s="502"/>
      <c r="B24" s="502"/>
      <c r="C24" s="503"/>
      <c r="D24" s="502"/>
      <c r="E24" s="502"/>
      <c r="F24" s="502"/>
      <c r="G24" s="502"/>
      <c r="I24" s="1041" t="s">
        <v>354</v>
      </c>
      <c r="J24" s="1041"/>
      <c r="K24" s="1041"/>
      <c r="L24" s="1041"/>
      <c r="M24" s="1041"/>
      <c r="N24" s="1041"/>
      <c r="O24" s="1041"/>
    </row>
    <row r="25" spans="1:15" s="141" customFormat="1" ht="27" customHeight="1">
      <c r="A25" s="502"/>
      <c r="B25" s="502"/>
      <c r="C25" s="503"/>
      <c r="D25" s="502"/>
      <c r="E25" s="502"/>
      <c r="F25" s="502"/>
      <c r="G25" s="502"/>
      <c r="I25" s="1042" t="s">
        <v>355</v>
      </c>
      <c r="J25" s="1043"/>
      <c r="K25" s="1043"/>
      <c r="L25" s="1043"/>
      <c r="M25" s="1043"/>
      <c r="N25" s="1043"/>
      <c r="O25" s="1043"/>
    </row>
    <row r="26" spans="1:15" s="141" customFormat="1" ht="27" customHeight="1">
      <c r="A26" s="502"/>
      <c r="B26" s="502"/>
      <c r="C26" s="503"/>
      <c r="D26" s="502"/>
      <c r="E26" s="502"/>
      <c r="F26" s="502"/>
      <c r="G26" s="502"/>
      <c r="I26" s="1044" t="s">
        <v>356</v>
      </c>
      <c r="J26" s="1045"/>
      <c r="K26" s="1045"/>
      <c r="L26" s="1045"/>
      <c r="M26" s="1045"/>
      <c r="N26" s="1045"/>
      <c r="O26" s="1045"/>
    </row>
    <row r="27" spans="1:15" s="141" customFormat="1" ht="27" customHeight="1">
      <c r="A27" s="502"/>
      <c r="B27" s="502"/>
      <c r="C27" s="503"/>
      <c r="D27" s="502"/>
      <c r="E27" s="502"/>
      <c r="F27" s="502"/>
      <c r="G27" s="502"/>
      <c r="I27" s="1039" t="s">
        <v>357</v>
      </c>
      <c r="J27" s="1039"/>
      <c r="K27" s="1039"/>
      <c r="L27" s="1039"/>
      <c r="M27" s="1039"/>
      <c r="N27" s="1039"/>
      <c r="O27" s="1039"/>
    </row>
    <row r="28" spans="1:15" s="141" customFormat="1" ht="27" customHeight="1">
      <c r="A28" s="502"/>
      <c r="B28" s="502"/>
      <c r="C28" s="503"/>
      <c r="D28" s="502"/>
      <c r="E28" s="502"/>
      <c r="F28" s="502"/>
      <c r="G28" s="502"/>
      <c r="I28" s="1039" t="s">
        <v>358</v>
      </c>
      <c r="J28" s="1039"/>
      <c r="K28" s="1039"/>
      <c r="L28" s="1039"/>
      <c r="M28" s="1039"/>
      <c r="N28" s="1039"/>
      <c r="O28" s="1039"/>
    </row>
    <row r="29" spans="1:15" s="141" customFormat="1" ht="27" customHeight="1">
      <c r="A29" s="502"/>
      <c r="B29" s="502"/>
      <c r="C29" s="503"/>
      <c r="D29" s="502"/>
      <c r="E29" s="502"/>
      <c r="F29" s="502"/>
      <c r="G29" s="502"/>
      <c r="I29" s="135"/>
      <c r="J29" s="135"/>
      <c r="K29" s="135"/>
      <c r="L29" s="135"/>
      <c r="M29" s="135"/>
      <c r="N29" s="135"/>
      <c r="O29" s="135"/>
    </row>
    <row r="30" spans="1:15" s="141" customFormat="1" ht="27" customHeight="1">
      <c r="A30" s="502"/>
      <c r="B30" s="502"/>
      <c r="C30" s="503"/>
      <c r="D30" s="502"/>
      <c r="E30" s="502"/>
      <c r="F30" s="502"/>
      <c r="G30" s="502"/>
      <c r="I30" s="135"/>
      <c r="J30" s="135"/>
      <c r="K30" s="135"/>
      <c r="L30" s="135"/>
      <c r="M30" s="135"/>
      <c r="N30" s="135"/>
      <c r="O30" s="135"/>
    </row>
    <row r="31" spans="1:15" s="141" customFormat="1" ht="27" customHeight="1">
      <c r="A31" s="502"/>
      <c r="B31" s="502"/>
      <c r="C31" s="503"/>
      <c r="D31" s="502"/>
      <c r="E31" s="502"/>
      <c r="F31" s="502"/>
      <c r="G31" s="502"/>
      <c r="I31" s="135"/>
      <c r="J31" s="135"/>
      <c r="K31" s="135"/>
      <c r="L31" s="135"/>
      <c r="M31" s="135"/>
      <c r="N31" s="135"/>
      <c r="O31" s="135"/>
    </row>
    <row r="32" spans="1:15" s="141" customFormat="1" ht="27" customHeight="1">
      <c r="A32" s="502"/>
      <c r="B32" s="502"/>
      <c r="C32" s="503"/>
      <c r="D32" s="502"/>
      <c r="E32" s="502"/>
      <c r="F32" s="502"/>
      <c r="G32" s="502"/>
      <c r="I32" s="135"/>
      <c r="J32" s="135"/>
      <c r="K32" s="135"/>
      <c r="L32" s="135"/>
      <c r="M32" s="135"/>
      <c r="N32" s="135"/>
      <c r="O32" s="135"/>
    </row>
    <row r="33" spans="1:15" s="141" customFormat="1" ht="27" customHeight="1">
      <c r="A33" s="502"/>
      <c r="B33" s="502"/>
      <c r="C33" s="503"/>
      <c r="D33" s="502"/>
      <c r="E33" s="502"/>
      <c r="F33" s="502"/>
      <c r="G33" s="502"/>
      <c r="I33" s="135"/>
      <c r="J33" s="135"/>
      <c r="K33" s="135"/>
      <c r="L33" s="135"/>
      <c r="M33" s="135"/>
      <c r="N33" s="135"/>
      <c r="O33" s="135"/>
    </row>
    <row r="34" spans="1:15" s="141" customFormat="1" ht="27" customHeight="1">
      <c r="A34" s="502"/>
      <c r="B34" s="502"/>
      <c r="C34" s="503"/>
      <c r="D34" s="502"/>
      <c r="E34" s="502"/>
      <c r="F34" s="502"/>
      <c r="G34" s="502"/>
      <c r="I34" s="135"/>
      <c r="J34" s="135"/>
      <c r="K34" s="135"/>
      <c r="L34" s="135"/>
      <c r="M34" s="135"/>
      <c r="N34" s="135"/>
      <c r="O34" s="135"/>
    </row>
    <row r="35" spans="1:15" s="141" customFormat="1" ht="27" customHeight="1">
      <c r="A35" s="502"/>
      <c r="B35" s="502"/>
      <c r="C35" s="503"/>
      <c r="D35" s="502"/>
      <c r="E35" s="502"/>
      <c r="F35" s="502"/>
      <c r="G35" s="502"/>
      <c r="I35" s="135"/>
      <c r="J35" s="135"/>
      <c r="K35" s="135"/>
      <c r="L35" s="135"/>
      <c r="M35" s="135"/>
      <c r="N35" s="135"/>
      <c r="O35" s="135"/>
    </row>
    <row r="36" spans="1:15" s="141" customFormat="1" ht="27" customHeight="1">
      <c r="A36" s="142"/>
      <c r="B36" s="143"/>
      <c r="C36" s="143"/>
      <c r="D36" s="143"/>
      <c r="E36" s="143"/>
      <c r="F36" s="143"/>
      <c r="G36" s="135"/>
      <c r="I36" s="135"/>
      <c r="J36" s="135"/>
      <c r="K36" s="135"/>
      <c r="L36" s="135"/>
      <c r="M36" s="135"/>
      <c r="N36" s="135"/>
      <c r="O36" s="135"/>
    </row>
    <row r="37" spans="1:15" s="141" customFormat="1" ht="27" customHeight="1">
      <c r="A37" s="143"/>
      <c r="B37" s="143"/>
      <c r="C37" s="143"/>
      <c r="D37" s="143"/>
      <c r="E37" s="143"/>
      <c r="F37" s="143"/>
      <c r="G37" s="135"/>
      <c r="I37" s="135"/>
      <c r="J37" s="135"/>
      <c r="K37" s="135"/>
      <c r="L37" s="135"/>
      <c r="M37" s="135"/>
      <c r="N37" s="135"/>
      <c r="O37" s="135"/>
    </row>
    <row r="38" spans="1:15" s="141" customFormat="1" ht="27" customHeight="1">
      <c r="A38" s="143"/>
      <c r="B38" s="143"/>
      <c r="C38" s="143"/>
      <c r="D38" s="143"/>
      <c r="E38" s="143"/>
      <c r="F38" s="143"/>
      <c r="G38" s="135"/>
      <c r="I38" s="135"/>
      <c r="J38" s="135"/>
      <c r="K38" s="135"/>
      <c r="L38" s="135"/>
      <c r="M38" s="135"/>
      <c r="N38" s="135"/>
      <c r="O38" s="135"/>
    </row>
    <row r="39" spans="1:15" s="141" customFormat="1" ht="27" customHeight="1">
      <c r="A39" s="143"/>
      <c r="B39" s="143"/>
      <c r="C39" s="143"/>
      <c r="D39" s="143"/>
      <c r="E39" s="143"/>
      <c r="F39" s="143"/>
      <c r="G39" s="135"/>
      <c r="I39" s="135"/>
      <c r="J39" s="135"/>
      <c r="K39" s="135"/>
      <c r="L39" s="135"/>
      <c r="M39" s="135"/>
      <c r="N39" s="135"/>
      <c r="O39" s="135"/>
    </row>
    <row r="40" spans="1:15" s="141" customFormat="1" ht="27" customHeight="1">
      <c r="A40" s="135"/>
      <c r="B40" s="135"/>
      <c r="C40" s="135"/>
      <c r="D40" s="135"/>
      <c r="E40" s="135"/>
      <c r="F40" s="135"/>
      <c r="G40" s="135"/>
      <c r="I40" s="135"/>
      <c r="J40" s="135"/>
      <c r="K40" s="135"/>
      <c r="L40" s="135"/>
      <c r="M40" s="135"/>
      <c r="N40" s="135"/>
      <c r="O40" s="135"/>
    </row>
    <row r="41" spans="1:15" s="141" customFormat="1" ht="27" customHeight="1">
      <c r="A41" s="135"/>
      <c r="B41" s="135"/>
      <c r="C41" s="135"/>
      <c r="D41" s="135"/>
      <c r="E41" s="135"/>
      <c r="F41" s="135"/>
      <c r="G41" s="135"/>
      <c r="I41" s="135"/>
      <c r="J41" s="135"/>
      <c r="K41" s="135"/>
      <c r="L41" s="135"/>
      <c r="M41" s="135"/>
      <c r="N41" s="135"/>
      <c r="O41" s="135"/>
    </row>
    <row r="42" spans="1:15" s="141" customFormat="1" ht="27" customHeight="1">
      <c r="A42" s="135"/>
      <c r="B42" s="135"/>
      <c r="C42" s="135"/>
      <c r="D42" s="135"/>
      <c r="E42" s="135"/>
      <c r="F42" s="135"/>
      <c r="G42" s="135"/>
      <c r="I42" s="135"/>
      <c r="J42" s="135"/>
      <c r="K42" s="135"/>
      <c r="L42" s="135"/>
      <c r="M42" s="135"/>
      <c r="N42" s="135"/>
      <c r="O42" s="135"/>
    </row>
    <row r="43" spans="1:15" s="141" customFormat="1" ht="27" customHeight="1">
      <c r="A43" s="135"/>
      <c r="B43" s="135"/>
      <c r="C43" s="135"/>
      <c r="D43" s="135"/>
      <c r="E43" s="135"/>
      <c r="F43" s="135"/>
      <c r="G43" s="135"/>
      <c r="I43" s="135"/>
      <c r="J43" s="135"/>
      <c r="K43" s="135"/>
      <c r="L43" s="135"/>
      <c r="M43" s="135"/>
      <c r="N43" s="135"/>
      <c r="O43" s="135"/>
    </row>
    <row r="44" spans="1:15" s="141" customFormat="1" ht="27" customHeight="1">
      <c r="A44" s="135"/>
      <c r="B44" s="135"/>
      <c r="C44" s="135"/>
      <c r="D44" s="135"/>
      <c r="E44" s="135"/>
      <c r="F44" s="135"/>
      <c r="G44" s="135"/>
      <c r="I44" s="135"/>
      <c r="J44" s="135"/>
      <c r="K44" s="135"/>
      <c r="L44" s="135"/>
      <c r="M44" s="135"/>
      <c r="N44" s="135"/>
      <c r="O44" s="135"/>
    </row>
    <row r="45" spans="1:15" s="141" customFormat="1" ht="27" customHeight="1">
      <c r="A45" s="135"/>
      <c r="B45" s="135"/>
      <c r="C45" s="135"/>
      <c r="D45" s="135"/>
      <c r="E45" s="135"/>
      <c r="F45" s="135"/>
      <c r="G45" s="135"/>
      <c r="I45" s="135"/>
      <c r="J45" s="135"/>
      <c r="K45" s="135"/>
      <c r="L45" s="135"/>
      <c r="M45" s="135"/>
      <c r="N45" s="135"/>
      <c r="O45" s="135"/>
    </row>
    <row r="46" spans="1:15" s="141" customFormat="1" ht="27" customHeight="1">
      <c r="A46" s="135"/>
      <c r="B46" s="135"/>
      <c r="C46" s="135"/>
      <c r="D46" s="135"/>
      <c r="E46" s="135"/>
      <c r="F46" s="135"/>
      <c r="G46" s="135"/>
      <c r="I46" s="135"/>
      <c r="J46" s="135"/>
      <c r="K46" s="135"/>
      <c r="L46" s="135"/>
      <c r="M46" s="135"/>
      <c r="N46" s="135"/>
      <c r="O46" s="135"/>
    </row>
  </sheetData>
  <mergeCells count="19">
    <mergeCell ref="I21:O21"/>
    <mergeCell ref="I22:O22"/>
    <mergeCell ref="I16:O16"/>
    <mergeCell ref="I18:O18"/>
    <mergeCell ref="I19:O19"/>
    <mergeCell ref="I20:O20"/>
    <mergeCell ref="I17:O17"/>
    <mergeCell ref="M1:O1"/>
    <mergeCell ref="I15:O15"/>
    <mergeCell ref="B3:E3"/>
    <mergeCell ref="J3:M3"/>
    <mergeCell ref="A5:G5"/>
    <mergeCell ref="I5:O5"/>
    <mergeCell ref="I28:O28"/>
    <mergeCell ref="I23:O23"/>
    <mergeCell ref="I24:O24"/>
    <mergeCell ref="I25:O25"/>
    <mergeCell ref="I26:O26"/>
    <mergeCell ref="I27:O27"/>
  </mergeCells>
  <phoneticPr fontId="5"/>
  <conditionalFormatting sqref="G3">
    <cfRule type="containsText" dxfId="1" priority="1" operator="containsText" text="令和　年　月　日">
      <formula>NOT(ISERROR(SEARCH("令和　年　月　日",G3)))</formula>
    </cfRule>
  </conditionalFormatting>
  <conditionalFormatting sqref="O3">
    <cfRule type="containsText" dxfId="0" priority="2" operator="containsText" text="令和　年　月　日">
      <formula>NOT(ISERROR(SEARCH("令和　年　月　日",O3)))</formula>
    </cfRule>
  </conditionalFormatting>
  <dataValidations count="1">
    <dataValidation type="list" allowBlank="1" sqref="C8:C35 K8:K14" xr:uid="{04DAAB1C-E777-4C99-A9EF-473158AFDEB7}">
      <formula1>"◎,○,　,補,事"</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colBreaks count="1" manualBreakCount="1">
    <brk id="7" max="3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D25D7-AA5A-41BB-A85C-E92292157A2A}">
  <sheetPr>
    <tabColor theme="0" tint="-0.249977111117893"/>
  </sheetPr>
  <dimension ref="B1:AM70"/>
  <sheetViews>
    <sheetView zoomScale="90" zoomScaleNormal="90" zoomScaleSheetLayoutView="100" workbookViewId="0">
      <selection activeCell="AR34" sqref="AR34"/>
    </sheetView>
  </sheetViews>
  <sheetFormatPr defaultColWidth="9" defaultRowHeight="15" customHeight="1"/>
  <cols>
    <col min="1" max="1" width="28.625" style="4" customWidth="1"/>
    <col min="2" max="2" width="1.5" style="4" customWidth="1"/>
    <col min="3" max="3" width="14" style="4" customWidth="1"/>
    <col min="4" max="4" width="13.25" style="4" customWidth="1"/>
    <col min="5" max="5" width="13.25" style="597" customWidth="1"/>
    <col min="6" max="6" width="13.25" style="4" customWidth="1"/>
    <col min="7" max="7" width="11.625" style="647" customWidth="1"/>
    <col min="8" max="8" width="16.25" style="4" customWidth="1"/>
    <col min="9" max="9" width="10.625" style="4" customWidth="1"/>
    <col min="10" max="10" width="2.625" style="4" customWidth="1"/>
    <col min="11" max="11" width="2.25" style="4" customWidth="1"/>
    <col min="12" max="12" width="1.5" style="4" customWidth="1"/>
    <col min="13" max="13" width="14" style="4" customWidth="1"/>
    <col min="14" max="14" width="13.25" style="4" customWidth="1"/>
    <col min="15" max="15" width="13.25" style="597" customWidth="1"/>
    <col min="16" max="16" width="13.25" style="4" customWidth="1"/>
    <col min="17" max="17" width="11.625" style="629" customWidth="1"/>
    <col min="18" max="18" width="16.25" style="4" customWidth="1"/>
    <col min="19" max="19" width="10.625" style="4" customWidth="1"/>
    <col min="20" max="20" width="2.625" style="4" customWidth="1"/>
    <col min="21" max="21" width="2.25" style="4" customWidth="1"/>
    <col min="22" max="22" width="1.5" style="4" customWidth="1"/>
    <col min="23" max="23" width="14" style="4" customWidth="1"/>
    <col min="24" max="24" width="13.25" style="4" customWidth="1"/>
    <col min="25" max="25" width="13.25" style="597" customWidth="1"/>
    <col min="26" max="26" width="13.25" style="4" customWidth="1"/>
    <col min="27" max="27" width="11.625" style="629" customWidth="1"/>
    <col min="28" max="28" width="16.25" style="4" customWidth="1"/>
    <col min="29" max="29" width="10.625" style="629" customWidth="1"/>
    <col min="30" max="30" width="2.625" style="4" customWidth="1"/>
    <col min="31" max="31" width="2.25" style="4" customWidth="1"/>
    <col min="32" max="32" width="1.5" style="4" customWidth="1"/>
    <col min="33" max="33" width="14" style="4" customWidth="1"/>
    <col min="34" max="34" width="13.25" style="4" customWidth="1"/>
    <col min="35" max="35" width="13.25" style="597" customWidth="1"/>
    <col min="36" max="36" width="13.25" style="4" customWidth="1"/>
    <col min="37" max="37" width="11.625" style="629" customWidth="1"/>
    <col min="38" max="38" width="16.25" style="4" customWidth="1"/>
    <col min="39" max="39" width="10.625" style="629" customWidth="1"/>
    <col min="40" max="40" width="2.75" style="4" customWidth="1"/>
    <col min="41" max="16384" width="9" style="4"/>
  </cols>
  <sheetData>
    <row r="1" spans="2:39" ht="18.75" customHeight="1"/>
    <row r="2" spans="2:39" ht="15.95" customHeight="1">
      <c r="B2" s="879" t="s">
        <v>77</v>
      </c>
      <c r="C2" s="879"/>
      <c r="D2" s="879" t="s">
        <v>127</v>
      </c>
      <c r="E2" s="879"/>
      <c r="F2" s="879"/>
      <c r="G2" s="857" t="str">
        <f>実績報告書①!$I$2&amp;実績報告書①!$J$2</f>
        <v>e-Rad課題ID：</v>
      </c>
      <c r="H2" s="857"/>
      <c r="I2" s="857"/>
      <c r="J2" s="3"/>
      <c r="L2" s="879" t="s">
        <v>124</v>
      </c>
      <c r="M2" s="879"/>
      <c r="N2" s="879" t="s">
        <v>127</v>
      </c>
      <c r="O2" s="879"/>
      <c r="P2" s="879"/>
      <c r="Q2" s="857" t="str">
        <f>実績報告書①!$I$2&amp;実績報告書①!$J$2</f>
        <v>e-Rad課題ID：</v>
      </c>
      <c r="R2" s="857"/>
      <c r="S2" s="857"/>
      <c r="T2" s="3"/>
      <c r="V2" s="879" t="s">
        <v>125</v>
      </c>
      <c r="W2" s="879"/>
      <c r="X2" s="879" t="s">
        <v>127</v>
      </c>
      <c r="Y2" s="879"/>
      <c r="Z2" s="879"/>
      <c r="AA2" s="857" t="str">
        <f>実績報告書①!$I$2&amp;実績報告書①!$J$2</f>
        <v>e-Rad課題ID：</v>
      </c>
      <c r="AB2" s="857"/>
      <c r="AC2" s="857"/>
      <c r="AD2" s="3"/>
      <c r="AF2" s="879" t="s">
        <v>126</v>
      </c>
      <c r="AG2" s="879"/>
      <c r="AH2" s="879" t="s">
        <v>127</v>
      </c>
      <c r="AI2" s="879"/>
      <c r="AJ2" s="879"/>
      <c r="AK2" s="857" t="str">
        <f>実績報告書①!$I$2&amp;実績報告書①!$J$2</f>
        <v>e-Rad課題ID：</v>
      </c>
      <c r="AL2" s="857"/>
      <c r="AM2" s="857"/>
    </row>
    <row r="3" spans="2:39" ht="15.95" customHeight="1">
      <c r="D3" s="879" t="str">
        <f>"（"&amp;'別添1 委託費集計表'!B$13&amp;"）"</f>
        <v>（）</v>
      </c>
      <c r="E3" s="879"/>
      <c r="F3" s="879"/>
      <c r="G3" s="879"/>
      <c r="H3" s="6"/>
      <c r="I3" s="24" t="str">
        <f>実績報告書①!$I$4&amp;実績報告書①!$J$4</f>
        <v>研究課題番号：</v>
      </c>
      <c r="J3" s="6"/>
      <c r="N3" s="879" t="str">
        <f>"（"&amp;'別添1 委託費集計表'!C$13&amp;"）"</f>
        <v>（）</v>
      </c>
      <c r="O3" s="879"/>
      <c r="P3" s="879"/>
      <c r="Q3" s="879"/>
      <c r="R3" s="6"/>
      <c r="S3" s="24" t="str">
        <f>実績報告書①!$I$4&amp;実績報告書①!$J$4</f>
        <v>研究課題番号：</v>
      </c>
      <c r="T3" s="6"/>
      <c r="X3" s="879" t="str">
        <f>"（"&amp;'別添1 委託費集計表'!D$13&amp;"）"</f>
        <v>（）</v>
      </c>
      <c r="Y3" s="879"/>
      <c r="Z3" s="879"/>
      <c r="AA3" s="879"/>
      <c r="AB3" s="6"/>
      <c r="AC3" s="668" t="str">
        <f>実績報告書①!$I$4&amp;実績報告書①!$J$4</f>
        <v>研究課題番号：</v>
      </c>
      <c r="AD3" s="6"/>
      <c r="AH3" s="879" t="str">
        <f>"（"&amp;'別添1 委託費集計表'!E$13&amp;"）"</f>
        <v>（）</v>
      </c>
      <c r="AI3" s="879"/>
      <c r="AJ3" s="879"/>
      <c r="AK3" s="879"/>
      <c r="AL3" s="6"/>
      <c r="AM3" s="668" t="str">
        <f>実績報告書①!$I$4&amp;実績報告書①!$J$4</f>
        <v>研究課題番号：</v>
      </c>
    </row>
    <row r="4" spans="2:39" ht="15.95" customHeight="1">
      <c r="C4" s="1" t="s">
        <v>19</v>
      </c>
      <c r="D4" s="1"/>
      <c r="E4" s="600"/>
      <c r="F4" s="1"/>
      <c r="G4" s="659"/>
      <c r="H4" s="1"/>
      <c r="I4" s="24" t="s">
        <v>235</v>
      </c>
      <c r="J4" s="1"/>
      <c r="M4" s="1" t="s">
        <v>19</v>
      </c>
      <c r="N4" s="1"/>
      <c r="O4" s="600"/>
      <c r="P4" s="1"/>
      <c r="Q4" s="631"/>
      <c r="R4" s="1"/>
      <c r="S4" s="24" t="s">
        <v>235</v>
      </c>
      <c r="T4" s="1"/>
      <c r="W4" s="1" t="s">
        <v>19</v>
      </c>
      <c r="X4" s="1"/>
      <c r="Y4" s="600"/>
      <c r="Z4" s="1"/>
      <c r="AA4" s="631"/>
      <c r="AB4" s="1"/>
      <c r="AC4" s="668" t="s">
        <v>235</v>
      </c>
      <c r="AD4" s="1"/>
      <c r="AG4" s="1" t="s">
        <v>19</v>
      </c>
      <c r="AH4" s="1"/>
      <c r="AI4" s="600"/>
      <c r="AJ4" s="1"/>
      <c r="AK4" s="631"/>
      <c r="AL4" s="1"/>
      <c r="AM4" s="668" t="s">
        <v>235</v>
      </c>
    </row>
    <row r="5" spans="2:39" ht="15.95" customHeight="1">
      <c r="C5" s="864" t="s">
        <v>1</v>
      </c>
      <c r="D5" s="864" t="s">
        <v>10</v>
      </c>
      <c r="E5" s="889" t="s">
        <v>182</v>
      </c>
      <c r="F5" s="864" t="s">
        <v>157</v>
      </c>
      <c r="G5" s="915" t="s">
        <v>233</v>
      </c>
      <c r="H5" s="869" t="s">
        <v>2</v>
      </c>
      <c r="I5" s="870"/>
      <c r="M5" s="864" t="s">
        <v>1</v>
      </c>
      <c r="N5" s="864" t="s">
        <v>10</v>
      </c>
      <c r="O5" s="889" t="s">
        <v>182</v>
      </c>
      <c r="P5" s="864" t="s">
        <v>157</v>
      </c>
      <c r="Q5" s="891" t="s">
        <v>233</v>
      </c>
      <c r="R5" s="869" t="s">
        <v>2</v>
      </c>
      <c r="S5" s="870"/>
      <c r="W5" s="864" t="s">
        <v>1</v>
      </c>
      <c r="X5" s="864" t="s">
        <v>10</v>
      </c>
      <c r="Y5" s="889" t="s">
        <v>182</v>
      </c>
      <c r="Z5" s="864" t="s">
        <v>157</v>
      </c>
      <c r="AA5" s="891" t="s">
        <v>233</v>
      </c>
      <c r="AB5" s="869" t="s">
        <v>2</v>
      </c>
      <c r="AC5" s="870"/>
      <c r="AG5" s="864" t="s">
        <v>1</v>
      </c>
      <c r="AH5" s="864" t="s">
        <v>10</v>
      </c>
      <c r="AI5" s="889" t="s">
        <v>182</v>
      </c>
      <c r="AJ5" s="864" t="s">
        <v>157</v>
      </c>
      <c r="AK5" s="891" t="s">
        <v>233</v>
      </c>
      <c r="AL5" s="869" t="s">
        <v>2</v>
      </c>
      <c r="AM5" s="870"/>
    </row>
    <row r="6" spans="2:39" ht="15.95" customHeight="1">
      <c r="C6" s="866"/>
      <c r="D6" s="866"/>
      <c r="E6" s="890"/>
      <c r="F6" s="866"/>
      <c r="G6" s="916"/>
      <c r="H6" s="871"/>
      <c r="I6" s="872"/>
      <c r="M6" s="866"/>
      <c r="N6" s="866"/>
      <c r="O6" s="890"/>
      <c r="P6" s="866"/>
      <c r="Q6" s="892"/>
      <c r="R6" s="871"/>
      <c r="S6" s="872"/>
      <c r="W6" s="866"/>
      <c r="X6" s="866"/>
      <c r="Y6" s="890"/>
      <c r="Z6" s="866"/>
      <c r="AA6" s="892"/>
      <c r="AB6" s="871"/>
      <c r="AC6" s="872"/>
      <c r="AG6" s="866"/>
      <c r="AH6" s="866"/>
      <c r="AI6" s="890"/>
      <c r="AJ6" s="866"/>
      <c r="AK6" s="892"/>
      <c r="AL6" s="871"/>
      <c r="AM6" s="872"/>
    </row>
    <row r="7" spans="2:39" ht="15.95" customHeight="1">
      <c r="C7" s="14"/>
      <c r="D7" s="15"/>
      <c r="E7" s="601"/>
      <c r="F7" s="15"/>
      <c r="G7" s="648"/>
      <c r="H7" s="16"/>
      <c r="I7" s="400"/>
      <c r="M7" s="14"/>
      <c r="N7" s="15"/>
      <c r="O7" s="601"/>
      <c r="P7" s="15"/>
      <c r="Q7" s="632"/>
      <c r="R7" s="16"/>
      <c r="S7" s="400"/>
      <c r="W7" s="14"/>
      <c r="X7" s="15"/>
      <c r="Y7" s="601"/>
      <c r="Z7" s="15"/>
      <c r="AA7" s="632"/>
      <c r="AB7" s="16"/>
      <c r="AC7" s="669"/>
      <c r="AG7" s="14"/>
      <c r="AH7" s="15"/>
      <c r="AI7" s="601"/>
      <c r="AJ7" s="15"/>
      <c r="AK7" s="632"/>
      <c r="AL7" s="16"/>
      <c r="AM7" s="669"/>
    </row>
    <row r="8" spans="2:39" ht="15.95" customHeight="1">
      <c r="C8" s="19" t="s">
        <v>75</v>
      </c>
      <c r="D8" s="75">
        <f>'別添1 委託費集計表'!B$66</f>
        <v>0</v>
      </c>
      <c r="E8" s="602">
        <f>'別添1 委託費集計表'!B$92</f>
        <v>0</v>
      </c>
      <c r="F8" s="75">
        <f>'別添1 委託費集計表'!B$40</f>
        <v>0</v>
      </c>
      <c r="G8" s="649">
        <f>(F8+E8)-D8</f>
        <v>0</v>
      </c>
      <c r="H8" s="667" t="s">
        <v>324</v>
      </c>
      <c r="I8" s="144">
        <f>'別添1 委託費集計表'!B$42</f>
        <v>0</v>
      </c>
      <c r="M8" s="19" t="s">
        <v>75</v>
      </c>
      <c r="N8" s="75">
        <f>'別添1 委託費集計表'!C$66</f>
        <v>0</v>
      </c>
      <c r="O8" s="602">
        <f>'別添1 委託費集計表'!C$92</f>
        <v>0</v>
      </c>
      <c r="P8" s="75">
        <f>'別添1 委託費集計表'!C$40</f>
        <v>0</v>
      </c>
      <c r="Q8" s="633">
        <f>(P8+O8)-N8</f>
        <v>0</v>
      </c>
      <c r="R8" s="667" t="s">
        <v>324</v>
      </c>
      <c r="S8" s="144">
        <f>'別添1 委託費集計表'!C$42</f>
        <v>0</v>
      </c>
      <c r="W8" s="19" t="s">
        <v>75</v>
      </c>
      <c r="X8" s="75">
        <f>'別添1 委託費集計表'!D$66</f>
        <v>0</v>
      </c>
      <c r="Y8" s="602">
        <f>'別添1 委託費集計表'!D$92</f>
        <v>0</v>
      </c>
      <c r="Z8" s="75">
        <f>'別添1 委託費集計表'!D$40</f>
        <v>0</v>
      </c>
      <c r="AA8" s="633">
        <f>(Z8+Y8)-X8</f>
        <v>0</v>
      </c>
      <c r="AB8" s="667" t="s">
        <v>324</v>
      </c>
      <c r="AC8" s="627">
        <f>'別添1 委託費集計表'!D$42</f>
        <v>0</v>
      </c>
      <c r="AG8" s="19" t="s">
        <v>75</v>
      </c>
      <c r="AH8" s="75">
        <f>'別添1 委託費集計表'!E$66</f>
        <v>0</v>
      </c>
      <c r="AI8" s="602">
        <f>'別添1 委託費集計表'!E$92</f>
        <v>0</v>
      </c>
      <c r="AJ8" s="75">
        <f>'別添1 委託費集計表'!E$40</f>
        <v>0</v>
      </c>
      <c r="AK8" s="633">
        <f>(AJ8+AI8)-AH8</f>
        <v>0</v>
      </c>
      <c r="AL8" s="667" t="s">
        <v>324</v>
      </c>
      <c r="AM8" s="627">
        <f>'別添1 委託費集計表'!E$42</f>
        <v>0</v>
      </c>
    </row>
    <row r="9" spans="2:39" ht="15.95" customHeight="1">
      <c r="B9" s="7"/>
      <c r="C9" s="25"/>
      <c r="D9" s="105"/>
      <c r="E9" s="603"/>
      <c r="F9" s="105"/>
      <c r="G9" s="649"/>
      <c r="H9" s="667" t="s">
        <v>341</v>
      </c>
      <c r="I9" s="401">
        <f>'別添1 委託費集計表'!B$50</f>
        <v>0</v>
      </c>
      <c r="J9" s="7"/>
      <c r="L9" s="7"/>
      <c r="M9" s="25"/>
      <c r="N9" s="105"/>
      <c r="O9" s="603"/>
      <c r="P9" s="105"/>
      <c r="Q9" s="633"/>
      <c r="R9" s="667" t="s">
        <v>341</v>
      </c>
      <c r="S9" s="401">
        <f>'別添1 委託費集計表'!C$50</f>
        <v>0</v>
      </c>
      <c r="T9" s="7"/>
      <c r="V9" s="7"/>
      <c r="W9" s="25"/>
      <c r="X9" s="105"/>
      <c r="Y9" s="603"/>
      <c r="Z9" s="105"/>
      <c r="AA9" s="633"/>
      <c r="AB9" s="667" t="s">
        <v>341</v>
      </c>
      <c r="AC9" s="628">
        <f>'別添1 委託費集計表'!D$50</f>
        <v>0</v>
      </c>
      <c r="AD9" s="7"/>
      <c r="AF9" s="7"/>
      <c r="AG9" s="25"/>
      <c r="AH9" s="105"/>
      <c r="AI9" s="603"/>
      <c r="AJ9" s="105"/>
      <c r="AK9" s="633"/>
      <c r="AL9" s="667" t="s">
        <v>341</v>
      </c>
      <c r="AM9" s="628">
        <f>'別添1 委託費集計表'!E$50</f>
        <v>0</v>
      </c>
    </row>
    <row r="10" spans="2:39" ht="15.95" customHeight="1">
      <c r="C10" s="19" t="s">
        <v>63</v>
      </c>
      <c r="D10" s="75"/>
      <c r="E10" s="602"/>
      <c r="F10" s="75">
        <f>'別添1 委託費集計表'!B$39</f>
        <v>0</v>
      </c>
      <c r="G10" s="649">
        <f>(F10+E10)-D10</f>
        <v>0</v>
      </c>
      <c r="H10" s="667" t="s">
        <v>342</v>
      </c>
      <c r="I10" s="144">
        <f>'別添1 委託費集計表'!B$52</f>
        <v>0</v>
      </c>
      <c r="M10" s="19" t="s">
        <v>63</v>
      </c>
      <c r="N10" s="75"/>
      <c r="O10" s="602"/>
      <c r="P10" s="75">
        <f>'別添1 委託費集計表'!C$39</f>
        <v>0</v>
      </c>
      <c r="Q10" s="633">
        <f>(P10+O10)-N10</f>
        <v>0</v>
      </c>
      <c r="R10" s="667" t="s">
        <v>342</v>
      </c>
      <c r="S10" s="144">
        <f>'別添1 委託費集計表'!C$52</f>
        <v>0</v>
      </c>
      <c r="W10" s="19" t="s">
        <v>63</v>
      </c>
      <c r="X10" s="75"/>
      <c r="Y10" s="602"/>
      <c r="Z10" s="75">
        <f>'別添1 委託費集計表'!D$39</f>
        <v>0</v>
      </c>
      <c r="AA10" s="633">
        <f>(Z10+Y10)-X10</f>
        <v>0</v>
      </c>
      <c r="AB10" s="667" t="s">
        <v>342</v>
      </c>
      <c r="AC10" s="627">
        <f>'別添1 委託費集計表'!D$52</f>
        <v>0</v>
      </c>
      <c r="AG10" s="19" t="s">
        <v>63</v>
      </c>
      <c r="AH10" s="75"/>
      <c r="AI10" s="602"/>
      <c r="AJ10" s="75">
        <f>'別添1 委託費集計表'!E$39</f>
        <v>0</v>
      </c>
      <c r="AK10" s="633">
        <f>(AJ10+AI10)-AH10</f>
        <v>0</v>
      </c>
      <c r="AL10" s="667" t="s">
        <v>342</v>
      </c>
      <c r="AM10" s="627">
        <f>'別添1 委託費集計表'!E$52</f>
        <v>0</v>
      </c>
    </row>
    <row r="11" spans="2:39" ht="15.95" customHeight="1">
      <c r="C11" s="28"/>
      <c r="D11" s="20"/>
      <c r="E11" s="604"/>
      <c r="F11" s="27"/>
      <c r="G11" s="660"/>
      <c r="H11" s="121"/>
      <c r="I11" s="402"/>
      <c r="M11" s="28"/>
      <c r="N11" s="20"/>
      <c r="O11" s="604"/>
      <c r="P11" s="27"/>
      <c r="Q11" s="634"/>
      <c r="R11" s="121"/>
      <c r="S11" s="402"/>
      <c r="W11" s="28"/>
      <c r="X11" s="20"/>
      <c r="Y11" s="604"/>
      <c r="Z11" s="27"/>
      <c r="AA11" s="634"/>
      <c r="AB11" s="121"/>
      <c r="AC11" s="670"/>
      <c r="AG11" s="28"/>
      <c r="AH11" s="20"/>
      <c r="AI11" s="604"/>
      <c r="AJ11" s="27"/>
      <c r="AK11" s="634"/>
      <c r="AL11" s="121"/>
      <c r="AM11" s="670"/>
    </row>
    <row r="12" spans="2:39" ht="15.95" customHeight="1">
      <c r="C12" s="284"/>
      <c r="D12" s="150"/>
      <c r="E12" s="605"/>
      <c r="F12" s="150"/>
      <c r="G12" s="661"/>
      <c r="H12" s="120"/>
      <c r="I12" s="403"/>
      <c r="M12" s="284"/>
      <c r="N12" s="150"/>
      <c r="O12" s="605"/>
      <c r="P12" s="150"/>
      <c r="Q12" s="635"/>
      <c r="R12" s="120"/>
      <c r="S12" s="403"/>
      <c r="W12" s="284"/>
      <c r="X12" s="150"/>
      <c r="Y12" s="605"/>
      <c r="Z12" s="150"/>
      <c r="AA12" s="635"/>
      <c r="AB12" s="120"/>
      <c r="AC12" s="671"/>
      <c r="AG12" s="284"/>
      <c r="AH12" s="150"/>
      <c r="AI12" s="605"/>
      <c r="AJ12" s="150"/>
      <c r="AK12" s="635"/>
      <c r="AL12" s="120"/>
      <c r="AM12" s="671"/>
    </row>
    <row r="13" spans="2:39" ht="15.95" customHeight="1">
      <c r="C13" s="393" t="s">
        <v>189</v>
      </c>
      <c r="D13" s="128">
        <f>SUM(D8:D11)</f>
        <v>0</v>
      </c>
      <c r="E13" s="606">
        <f>SUM(E8:E11)</f>
        <v>0</v>
      </c>
      <c r="F13" s="128">
        <f>SUM(F8:F11)</f>
        <v>0</v>
      </c>
      <c r="G13" s="655">
        <f>(F13+E13)-D13</f>
        <v>0</v>
      </c>
      <c r="H13" s="121"/>
      <c r="I13" s="402"/>
      <c r="M13" s="393" t="s">
        <v>189</v>
      </c>
      <c r="N13" s="128">
        <f>SUM(N8:N11)</f>
        <v>0</v>
      </c>
      <c r="O13" s="606">
        <f>SUM(O8:O11)</f>
        <v>0</v>
      </c>
      <c r="P13" s="128">
        <f>SUM(P8:P11)</f>
        <v>0</v>
      </c>
      <c r="Q13" s="636">
        <f>(P13+O13)-N13</f>
        <v>0</v>
      </c>
      <c r="R13" s="121"/>
      <c r="S13" s="402"/>
      <c r="W13" s="393" t="s">
        <v>189</v>
      </c>
      <c r="X13" s="128">
        <f>SUM(X8:X11)</f>
        <v>0</v>
      </c>
      <c r="Y13" s="606">
        <f>SUM(Y8:Y11)</f>
        <v>0</v>
      </c>
      <c r="Z13" s="128">
        <f>SUM(Z8:Z11)</f>
        <v>0</v>
      </c>
      <c r="AA13" s="636">
        <f>(Z13+Y13)-X13</f>
        <v>0</v>
      </c>
      <c r="AB13" s="121"/>
      <c r="AC13" s="670"/>
      <c r="AG13" s="393" t="s">
        <v>189</v>
      </c>
      <c r="AH13" s="128">
        <f>SUM(AH8:AH11)</f>
        <v>0</v>
      </c>
      <c r="AI13" s="606">
        <f>SUM(AI8:AI11)</f>
        <v>0</v>
      </c>
      <c r="AJ13" s="128">
        <f>SUM(AJ8:AJ11)</f>
        <v>0</v>
      </c>
      <c r="AK13" s="636">
        <f>(AJ13+AI13)-AH13</f>
        <v>0</v>
      </c>
      <c r="AL13" s="121"/>
      <c r="AM13" s="670"/>
    </row>
    <row r="14" spans="2:39" ht="15.95" customHeight="1"/>
    <row r="15" spans="2:39" ht="15.95" customHeight="1">
      <c r="C15" s="32" t="s">
        <v>20</v>
      </c>
      <c r="D15" s="32"/>
      <c r="E15" s="607"/>
      <c r="I15" s="24" t="s">
        <v>235</v>
      </c>
      <c r="M15" s="32" t="s">
        <v>20</v>
      </c>
      <c r="N15" s="32"/>
      <c r="O15" s="607"/>
      <c r="S15" s="24" t="s">
        <v>235</v>
      </c>
      <c r="W15" s="32" t="s">
        <v>20</v>
      </c>
      <c r="X15" s="32"/>
      <c r="Y15" s="607"/>
      <c r="AC15" s="668" t="s">
        <v>235</v>
      </c>
      <c r="AG15" s="32" t="s">
        <v>20</v>
      </c>
      <c r="AH15" s="32"/>
      <c r="AI15" s="607"/>
      <c r="AM15" s="668" t="s">
        <v>235</v>
      </c>
    </row>
    <row r="16" spans="2:39" ht="15.95" customHeight="1">
      <c r="C16" s="864" t="s">
        <v>1</v>
      </c>
      <c r="D16" s="864" t="s">
        <v>10</v>
      </c>
      <c r="E16" s="889" t="s">
        <v>182</v>
      </c>
      <c r="F16" s="864" t="s">
        <v>157</v>
      </c>
      <c r="G16" s="915" t="s">
        <v>233</v>
      </c>
      <c r="H16" s="869" t="s">
        <v>2</v>
      </c>
      <c r="I16" s="870"/>
      <c r="M16" s="864" t="s">
        <v>1</v>
      </c>
      <c r="N16" s="864" t="s">
        <v>10</v>
      </c>
      <c r="O16" s="889" t="s">
        <v>182</v>
      </c>
      <c r="P16" s="864" t="s">
        <v>157</v>
      </c>
      <c r="Q16" s="891" t="s">
        <v>233</v>
      </c>
      <c r="R16" s="869" t="s">
        <v>2</v>
      </c>
      <c r="S16" s="870"/>
      <c r="W16" s="864" t="s">
        <v>1</v>
      </c>
      <c r="X16" s="864" t="s">
        <v>10</v>
      </c>
      <c r="Y16" s="889" t="s">
        <v>182</v>
      </c>
      <c r="Z16" s="864" t="s">
        <v>157</v>
      </c>
      <c r="AA16" s="891" t="s">
        <v>233</v>
      </c>
      <c r="AB16" s="869" t="s">
        <v>2</v>
      </c>
      <c r="AC16" s="870"/>
      <c r="AG16" s="864" t="s">
        <v>1</v>
      </c>
      <c r="AH16" s="864" t="s">
        <v>10</v>
      </c>
      <c r="AI16" s="889" t="s">
        <v>182</v>
      </c>
      <c r="AJ16" s="864" t="s">
        <v>157</v>
      </c>
      <c r="AK16" s="891" t="s">
        <v>233</v>
      </c>
      <c r="AL16" s="869" t="s">
        <v>2</v>
      </c>
      <c r="AM16" s="870"/>
    </row>
    <row r="17" spans="2:39" ht="15.95" customHeight="1">
      <c r="C17" s="865"/>
      <c r="D17" s="866"/>
      <c r="E17" s="890"/>
      <c r="F17" s="866"/>
      <c r="G17" s="916"/>
      <c r="H17" s="871"/>
      <c r="I17" s="872"/>
      <c r="M17" s="865"/>
      <c r="N17" s="866"/>
      <c r="O17" s="890"/>
      <c r="P17" s="866"/>
      <c r="Q17" s="892"/>
      <c r="R17" s="871"/>
      <c r="S17" s="872"/>
      <c r="W17" s="865"/>
      <c r="X17" s="866"/>
      <c r="Y17" s="890"/>
      <c r="Z17" s="866"/>
      <c r="AA17" s="892"/>
      <c r="AB17" s="871"/>
      <c r="AC17" s="872"/>
      <c r="AG17" s="865"/>
      <c r="AH17" s="866"/>
      <c r="AI17" s="890"/>
      <c r="AJ17" s="866"/>
      <c r="AK17" s="892"/>
      <c r="AL17" s="871"/>
      <c r="AM17" s="872"/>
    </row>
    <row r="18" spans="2:39" ht="15.95" customHeight="1">
      <c r="C18" s="33"/>
      <c r="D18" s="34"/>
      <c r="E18" s="601"/>
      <c r="F18" s="34"/>
      <c r="G18" s="662"/>
      <c r="H18" s="35"/>
      <c r="I18" s="404"/>
      <c r="M18" s="33"/>
      <c r="N18" s="34"/>
      <c r="O18" s="601"/>
      <c r="P18" s="34"/>
      <c r="Q18" s="637"/>
      <c r="R18" s="35"/>
      <c r="S18" s="404"/>
      <c r="W18" s="33"/>
      <c r="X18" s="34"/>
      <c r="Y18" s="601"/>
      <c r="Z18" s="34"/>
      <c r="AA18" s="637"/>
      <c r="AB18" s="35"/>
      <c r="AC18" s="672"/>
      <c r="AG18" s="33"/>
      <c r="AH18" s="34"/>
      <c r="AI18" s="601"/>
      <c r="AJ18" s="34"/>
      <c r="AK18" s="637"/>
      <c r="AL18" s="35"/>
      <c r="AM18" s="672"/>
    </row>
    <row r="19" spans="2:39" ht="15.95" customHeight="1">
      <c r="B19" s="32"/>
      <c r="C19" s="39" t="s">
        <v>50</v>
      </c>
      <c r="D19" s="78">
        <f>SUM(D21:D27)</f>
        <v>0</v>
      </c>
      <c r="E19" s="608">
        <f>SUM(E21:E27)</f>
        <v>0</v>
      </c>
      <c r="F19" s="78">
        <f>SUM(F21:F27)</f>
        <v>0</v>
      </c>
      <c r="G19" s="649">
        <f>(F19+E19)-D19</f>
        <v>0</v>
      </c>
      <c r="H19" s="26"/>
      <c r="I19" s="401"/>
      <c r="J19" s="32"/>
      <c r="L19" s="32"/>
      <c r="M19" s="39" t="s">
        <v>50</v>
      </c>
      <c r="N19" s="78">
        <f>SUM(N21:N27)</f>
        <v>0</v>
      </c>
      <c r="O19" s="608">
        <f>SUM(O21:O27)</f>
        <v>0</v>
      </c>
      <c r="P19" s="78">
        <f>SUM(P21:P27)</f>
        <v>0</v>
      </c>
      <c r="Q19" s="633">
        <f>(P19+O19)-N19</f>
        <v>0</v>
      </c>
      <c r="R19" s="26"/>
      <c r="S19" s="401"/>
      <c r="T19" s="32"/>
      <c r="V19" s="32"/>
      <c r="W19" s="39" t="s">
        <v>50</v>
      </c>
      <c r="X19" s="78">
        <f>SUM(X21:X27)</f>
        <v>0</v>
      </c>
      <c r="Y19" s="608">
        <f>SUM(Y21:Y27)</f>
        <v>0</v>
      </c>
      <c r="Z19" s="78">
        <f>SUM(Z21:Z27)</f>
        <v>0</v>
      </c>
      <c r="AA19" s="633">
        <f>(Z19+Y19)-X19</f>
        <v>0</v>
      </c>
      <c r="AB19" s="26"/>
      <c r="AC19" s="628"/>
      <c r="AD19" s="32"/>
      <c r="AF19" s="32"/>
      <c r="AG19" s="39" t="s">
        <v>50</v>
      </c>
      <c r="AH19" s="78">
        <f>SUM(AH21:AH27)</f>
        <v>0</v>
      </c>
      <c r="AI19" s="608">
        <f>SUM(AI21:AI27)</f>
        <v>0</v>
      </c>
      <c r="AJ19" s="78">
        <f>SUM(AJ21:AJ27)</f>
        <v>0</v>
      </c>
      <c r="AK19" s="633">
        <f>(AJ19+AI19)-AH19</f>
        <v>0</v>
      </c>
      <c r="AL19" s="26"/>
      <c r="AM19" s="628"/>
    </row>
    <row r="20" spans="2:39" ht="15.95" customHeight="1">
      <c r="B20" s="32"/>
      <c r="C20" s="25"/>
      <c r="D20" s="105"/>
      <c r="E20" s="603"/>
      <c r="F20" s="105"/>
      <c r="G20" s="649"/>
      <c r="H20" s="26"/>
      <c r="I20" s="401"/>
      <c r="J20" s="32"/>
      <c r="L20" s="32"/>
      <c r="M20" s="25"/>
      <c r="N20" s="105"/>
      <c r="O20" s="603"/>
      <c r="P20" s="105"/>
      <c r="Q20" s="633"/>
      <c r="R20" s="26"/>
      <c r="S20" s="401"/>
      <c r="T20" s="32"/>
      <c r="V20" s="32"/>
      <c r="W20" s="25"/>
      <c r="X20" s="105"/>
      <c r="Y20" s="603"/>
      <c r="Z20" s="105"/>
      <c r="AA20" s="633"/>
      <c r="AB20" s="26"/>
      <c r="AC20" s="628"/>
      <c r="AD20" s="32"/>
      <c r="AF20" s="32"/>
      <c r="AG20" s="25"/>
      <c r="AH20" s="105"/>
      <c r="AI20" s="603"/>
      <c r="AJ20" s="105"/>
      <c r="AK20" s="633"/>
      <c r="AL20" s="26"/>
      <c r="AM20" s="628"/>
    </row>
    <row r="21" spans="2:39" ht="15.95" customHeight="1">
      <c r="B21" s="32"/>
      <c r="C21" s="25" t="s">
        <v>51</v>
      </c>
      <c r="D21" s="78">
        <f>'別添1 委託費集計表'!B$58</f>
        <v>0</v>
      </c>
      <c r="E21" s="608">
        <f>'別添1 委託費集計表'!B$72</f>
        <v>0</v>
      </c>
      <c r="F21" s="78">
        <f>'別添1 委託費集計表'!B$15</f>
        <v>0</v>
      </c>
      <c r="G21" s="649">
        <f>(F21+E21)-D21</f>
        <v>0</v>
      </c>
      <c r="H21" s="26"/>
      <c r="I21" s="401"/>
      <c r="J21" s="32"/>
      <c r="L21" s="32"/>
      <c r="M21" s="25" t="s">
        <v>51</v>
      </c>
      <c r="N21" s="78">
        <f>'別添1 委託費集計表'!C$58</f>
        <v>0</v>
      </c>
      <c r="O21" s="608">
        <f>'別添1 委託費集計表'!C$72</f>
        <v>0</v>
      </c>
      <c r="P21" s="78">
        <f>'別添1 委託費集計表'!C$15</f>
        <v>0</v>
      </c>
      <c r="Q21" s="633">
        <f>(P21+O21)-N21</f>
        <v>0</v>
      </c>
      <c r="R21" s="26"/>
      <c r="S21" s="401"/>
      <c r="T21" s="32"/>
      <c r="V21" s="32"/>
      <c r="W21" s="25" t="s">
        <v>51</v>
      </c>
      <c r="X21" s="78">
        <f>'別添1 委託費集計表'!D$58</f>
        <v>0</v>
      </c>
      <c r="Y21" s="608">
        <f>'別添1 委託費集計表'!D$72</f>
        <v>0</v>
      </c>
      <c r="Z21" s="78">
        <f>'別添1 委託費集計表'!D$15</f>
        <v>0</v>
      </c>
      <c r="AA21" s="633">
        <f>(Z21+Y21)-X21</f>
        <v>0</v>
      </c>
      <c r="AB21" s="26"/>
      <c r="AC21" s="628"/>
      <c r="AD21" s="32"/>
      <c r="AF21" s="32"/>
      <c r="AG21" s="25" t="s">
        <v>51</v>
      </c>
      <c r="AH21" s="78">
        <f>'別添1 委託費集計表'!E$58</f>
        <v>0</v>
      </c>
      <c r="AI21" s="608">
        <f>'別添1 委託費集計表'!E$72</f>
        <v>0</v>
      </c>
      <c r="AJ21" s="78">
        <f>'別添1 委託費集計表'!E$15</f>
        <v>0</v>
      </c>
      <c r="AK21" s="633">
        <f>(AJ21+AI21)-AH21</f>
        <v>0</v>
      </c>
      <c r="AL21" s="26"/>
      <c r="AM21" s="628"/>
    </row>
    <row r="22" spans="2:39" ht="15.95" customHeight="1">
      <c r="B22" s="32"/>
      <c r="C22" s="25"/>
      <c r="D22" s="105"/>
      <c r="E22" s="603"/>
      <c r="F22" s="105"/>
      <c r="G22" s="649"/>
      <c r="H22" s="26"/>
      <c r="I22" s="401"/>
      <c r="J22" s="32"/>
      <c r="L22" s="32"/>
      <c r="M22" s="25"/>
      <c r="N22" s="105"/>
      <c r="O22" s="603"/>
      <c r="P22" s="105"/>
      <c r="Q22" s="633"/>
      <c r="R22" s="26"/>
      <c r="S22" s="401"/>
      <c r="T22" s="32"/>
      <c r="V22" s="32"/>
      <c r="W22" s="25"/>
      <c r="X22" s="105"/>
      <c r="Y22" s="603"/>
      <c r="Z22" s="105"/>
      <c r="AA22" s="633"/>
      <c r="AB22" s="26"/>
      <c r="AC22" s="628"/>
      <c r="AD22" s="32"/>
      <c r="AF22" s="32"/>
      <c r="AG22" s="25"/>
      <c r="AH22" s="105"/>
      <c r="AI22" s="603"/>
      <c r="AJ22" s="105"/>
      <c r="AK22" s="633"/>
      <c r="AL22" s="26"/>
      <c r="AM22" s="628"/>
    </row>
    <row r="23" spans="2:39" ht="15.95" customHeight="1">
      <c r="B23" s="32"/>
      <c r="C23" s="25" t="s">
        <v>52</v>
      </c>
      <c r="D23" s="78">
        <f>'別添1 委託費集計表'!B$59</f>
        <v>0</v>
      </c>
      <c r="E23" s="608">
        <f>'別添1 委託費集計表'!B$75</f>
        <v>0</v>
      </c>
      <c r="F23" s="78">
        <f>'別添1 委託費集計表'!B$18</f>
        <v>0</v>
      </c>
      <c r="G23" s="649">
        <f>(F23+E23)-D23</f>
        <v>0</v>
      </c>
      <c r="H23" s="26"/>
      <c r="I23" s="401"/>
      <c r="J23" s="32"/>
      <c r="L23" s="32"/>
      <c r="M23" s="25" t="s">
        <v>52</v>
      </c>
      <c r="N23" s="78">
        <f>'別添1 委託費集計表'!C$59</f>
        <v>0</v>
      </c>
      <c r="O23" s="608">
        <f>'別添1 委託費集計表'!C$75</f>
        <v>0</v>
      </c>
      <c r="P23" s="78">
        <f>'別添1 委託費集計表'!C$18</f>
        <v>0</v>
      </c>
      <c r="Q23" s="633">
        <f>(P23+O23)-N23</f>
        <v>0</v>
      </c>
      <c r="R23" s="26"/>
      <c r="S23" s="401"/>
      <c r="T23" s="32"/>
      <c r="V23" s="32"/>
      <c r="W23" s="25" t="s">
        <v>52</v>
      </c>
      <c r="X23" s="78">
        <f>'別添1 委託費集計表'!D$59</f>
        <v>0</v>
      </c>
      <c r="Y23" s="608">
        <f>'別添1 委託費集計表'!D$75</f>
        <v>0</v>
      </c>
      <c r="Z23" s="78">
        <f>'別添1 委託費集計表'!D$18</f>
        <v>0</v>
      </c>
      <c r="AA23" s="633">
        <f>(Z23+Y23)-X23</f>
        <v>0</v>
      </c>
      <c r="AB23" s="26"/>
      <c r="AC23" s="628"/>
      <c r="AD23" s="32"/>
      <c r="AF23" s="32"/>
      <c r="AG23" s="25" t="s">
        <v>52</v>
      </c>
      <c r="AH23" s="78">
        <f>'別添1 委託費集計表'!E$59</f>
        <v>0</v>
      </c>
      <c r="AI23" s="608">
        <f>'別添1 委託費集計表'!E$75</f>
        <v>0</v>
      </c>
      <c r="AJ23" s="78">
        <f>'別添1 委託費集計表'!E$18</f>
        <v>0</v>
      </c>
      <c r="AK23" s="633">
        <f>(AJ23+AI23)-AH23</f>
        <v>0</v>
      </c>
      <c r="AL23" s="26"/>
      <c r="AM23" s="628"/>
    </row>
    <row r="24" spans="2:39" ht="15.95" customHeight="1">
      <c r="B24" s="32"/>
      <c r="C24" s="49"/>
      <c r="D24" s="105"/>
      <c r="E24" s="603"/>
      <c r="F24" s="105"/>
      <c r="G24" s="649"/>
      <c r="H24" s="26"/>
      <c r="I24" s="401"/>
      <c r="J24" s="32"/>
      <c r="L24" s="32"/>
      <c r="M24" s="49"/>
      <c r="N24" s="105"/>
      <c r="O24" s="603"/>
      <c r="P24" s="105"/>
      <c r="Q24" s="633"/>
      <c r="R24" s="26"/>
      <c r="S24" s="401"/>
      <c r="T24" s="32"/>
      <c r="V24" s="32"/>
      <c r="W24" s="49"/>
      <c r="X24" s="105"/>
      <c r="Y24" s="603"/>
      <c r="Z24" s="105"/>
      <c r="AA24" s="633"/>
      <c r="AB24" s="26"/>
      <c r="AC24" s="628"/>
      <c r="AD24" s="32"/>
      <c r="AF24" s="32"/>
      <c r="AG24" s="49"/>
      <c r="AH24" s="105"/>
      <c r="AI24" s="603"/>
      <c r="AJ24" s="105"/>
      <c r="AK24" s="633"/>
      <c r="AL24" s="26"/>
      <c r="AM24" s="628"/>
    </row>
    <row r="25" spans="2:39" ht="15.95" customHeight="1">
      <c r="B25" s="32"/>
      <c r="C25" s="51" t="s">
        <v>53</v>
      </c>
      <c r="D25" s="78">
        <f>'別添1 委託費集計表'!B$60</f>
        <v>0</v>
      </c>
      <c r="E25" s="608">
        <f>'別添1 委託費集計表'!B$78</f>
        <v>0</v>
      </c>
      <c r="F25" s="78">
        <f>'別添1 委託費集計表'!B$21</f>
        <v>0</v>
      </c>
      <c r="G25" s="649">
        <f>(F25+E25)-D25</f>
        <v>0</v>
      </c>
      <c r="H25" s="26"/>
      <c r="I25" s="401"/>
      <c r="J25" s="32"/>
      <c r="L25" s="32"/>
      <c r="M25" s="51" t="s">
        <v>53</v>
      </c>
      <c r="N25" s="78">
        <f>'別添1 委託費集計表'!C$60</f>
        <v>0</v>
      </c>
      <c r="O25" s="608">
        <f>'別添1 委託費集計表'!C$78</f>
        <v>0</v>
      </c>
      <c r="P25" s="78">
        <f>'別添1 委託費集計表'!C$21</f>
        <v>0</v>
      </c>
      <c r="Q25" s="633">
        <f>(P25+O25)-N25</f>
        <v>0</v>
      </c>
      <c r="R25" s="26"/>
      <c r="S25" s="401"/>
      <c r="T25" s="32"/>
      <c r="V25" s="32"/>
      <c r="W25" s="51" t="s">
        <v>53</v>
      </c>
      <c r="X25" s="78">
        <f>'別添1 委託費集計表'!D$60</f>
        <v>0</v>
      </c>
      <c r="Y25" s="608">
        <f>'別添1 委託費集計表'!D$78</f>
        <v>0</v>
      </c>
      <c r="Z25" s="78">
        <f>'別添1 委託費集計表'!D$21</f>
        <v>0</v>
      </c>
      <c r="AA25" s="633">
        <f>(Z25+Y25)-X25</f>
        <v>0</v>
      </c>
      <c r="AB25" s="26"/>
      <c r="AC25" s="628"/>
      <c r="AD25" s="32"/>
      <c r="AF25" s="32"/>
      <c r="AG25" s="51" t="s">
        <v>53</v>
      </c>
      <c r="AH25" s="78">
        <f>'別添1 委託費集計表'!E$60</f>
        <v>0</v>
      </c>
      <c r="AI25" s="608">
        <f>'別添1 委託費集計表'!E$78</f>
        <v>0</v>
      </c>
      <c r="AJ25" s="78">
        <f>'別添1 委託費集計表'!E$21</f>
        <v>0</v>
      </c>
      <c r="AK25" s="633">
        <f>(AJ25+AI25)-AH25</f>
        <v>0</v>
      </c>
      <c r="AL25" s="26"/>
      <c r="AM25" s="628"/>
    </row>
    <row r="26" spans="2:39" ht="15.95" customHeight="1">
      <c r="C26" s="25"/>
      <c r="D26" s="105"/>
      <c r="E26" s="603"/>
      <c r="F26" s="105"/>
      <c r="G26" s="649"/>
      <c r="H26" s="26"/>
      <c r="I26" s="401"/>
      <c r="M26" s="25"/>
      <c r="N26" s="105"/>
      <c r="O26" s="603"/>
      <c r="P26" s="105"/>
      <c r="Q26" s="633"/>
      <c r="R26" s="26"/>
      <c r="S26" s="401"/>
      <c r="W26" s="25"/>
      <c r="X26" s="105"/>
      <c r="Y26" s="603"/>
      <c r="Z26" s="105"/>
      <c r="AA26" s="633"/>
      <c r="AB26" s="26"/>
      <c r="AC26" s="628"/>
      <c r="AG26" s="25"/>
      <c r="AH26" s="105"/>
      <c r="AI26" s="603"/>
      <c r="AJ26" s="105"/>
      <c r="AK26" s="633"/>
      <c r="AL26" s="26"/>
      <c r="AM26" s="628"/>
    </row>
    <row r="27" spans="2:39" ht="15.95" customHeight="1">
      <c r="C27" s="25" t="s">
        <v>54</v>
      </c>
      <c r="D27" s="78">
        <f>'別添1 委託費集計表'!B$61</f>
        <v>0</v>
      </c>
      <c r="E27" s="608">
        <f>'別添1 委託費集計表'!B$82</f>
        <v>0</v>
      </c>
      <c r="F27" s="78">
        <f>'別添1 委託費集計表'!B$25</f>
        <v>0</v>
      </c>
      <c r="G27" s="649">
        <f>(F27+E27)-D27</f>
        <v>0</v>
      </c>
      <c r="H27" s="154" t="s">
        <v>67</v>
      </c>
      <c r="I27" s="405">
        <f>'別添1 委託費集計表'!B$32</f>
        <v>0</v>
      </c>
      <c r="M27" s="25" t="s">
        <v>54</v>
      </c>
      <c r="N27" s="78">
        <f>'別添1 委託費集計表'!C$61</f>
        <v>0</v>
      </c>
      <c r="O27" s="608">
        <f>'別添1 委託費集計表'!C$82</f>
        <v>0</v>
      </c>
      <c r="P27" s="78">
        <f>'別添1 委託費集計表'!C$25</f>
        <v>0</v>
      </c>
      <c r="Q27" s="633">
        <f>(P27+O27)-N27</f>
        <v>0</v>
      </c>
      <c r="R27" s="154" t="s">
        <v>67</v>
      </c>
      <c r="S27" s="405">
        <f>'別添1 委託費集計表'!C$32</f>
        <v>0</v>
      </c>
      <c r="W27" s="25" t="s">
        <v>54</v>
      </c>
      <c r="X27" s="78">
        <f>'別添1 委託費集計表'!D$61</f>
        <v>0</v>
      </c>
      <c r="Y27" s="608">
        <f>'別添1 委託費集計表'!D$82</f>
        <v>0</v>
      </c>
      <c r="Z27" s="78">
        <f>'別添1 委託費集計表'!D$25</f>
        <v>0</v>
      </c>
      <c r="AA27" s="633">
        <f>(Z27+Y27)-X27</f>
        <v>0</v>
      </c>
      <c r="AB27" s="154" t="s">
        <v>67</v>
      </c>
      <c r="AC27" s="673">
        <f>'別添1 委託費集計表'!D$32</f>
        <v>0</v>
      </c>
      <c r="AG27" s="25" t="s">
        <v>54</v>
      </c>
      <c r="AH27" s="78">
        <f>'別添1 委託費集計表'!E$61</f>
        <v>0</v>
      </c>
      <c r="AI27" s="608">
        <f>'別添1 委託費集計表'!E$82</f>
        <v>0</v>
      </c>
      <c r="AJ27" s="78">
        <f>'別添1 委託費集計表'!E$25</f>
        <v>0</v>
      </c>
      <c r="AK27" s="633">
        <f>(AJ27+AI27)-AH27</f>
        <v>0</v>
      </c>
      <c r="AL27" s="154" t="s">
        <v>67</v>
      </c>
      <c r="AM27" s="673">
        <f>'別添1 委託費集計表'!E$32</f>
        <v>0</v>
      </c>
    </row>
    <row r="28" spans="2:39" ht="15.95" customHeight="1">
      <c r="C28" s="25"/>
      <c r="D28" s="105"/>
      <c r="E28" s="603"/>
      <c r="F28" s="105"/>
      <c r="G28" s="649"/>
      <c r="H28" s="384"/>
      <c r="I28" s="385"/>
      <c r="M28" s="25"/>
      <c r="N28" s="105"/>
      <c r="O28" s="603"/>
      <c r="P28" s="105"/>
      <c r="Q28" s="633"/>
      <c r="R28" s="384"/>
      <c r="S28" s="385"/>
      <c r="W28" s="25"/>
      <c r="X28" s="105"/>
      <c r="Y28" s="603"/>
      <c r="Z28" s="105"/>
      <c r="AA28" s="633"/>
      <c r="AB28" s="384"/>
      <c r="AC28" s="674"/>
      <c r="AG28" s="25"/>
      <c r="AH28" s="105"/>
      <c r="AI28" s="603"/>
      <c r="AJ28" s="105"/>
      <c r="AK28" s="633"/>
      <c r="AL28" s="384"/>
      <c r="AM28" s="674"/>
    </row>
    <row r="29" spans="2:39" ht="15.95" customHeight="1">
      <c r="C29" s="25"/>
      <c r="D29" s="105"/>
      <c r="E29" s="603"/>
      <c r="F29" s="105"/>
      <c r="G29" s="649"/>
      <c r="H29" s="384"/>
      <c r="I29" s="385"/>
      <c r="M29" s="25"/>
      <c r="N29" s="105"/>
      <c r="O29" s="603"/>
      <c r="P29" s="105"/>
      <c r="Q29" s="633"/>
      <c r="R29" s="384"/>
      <c r="S29" s="385"/>
      <c r="W29" s="25"/>
      <c r="X29" s="105"/>
      <c r="Y29" s="603"/>
      <c r="Z29" s="105"/>
      <c r="AA29" s="633"/>
      <c r="AB29" s="384"/>
      <c r="AC29" s="674"/>
      <c r="AG29" s="25"/>
      <c r="AH29" s="105"/>
      <c r="AI29" s="603"/>
      <c r="AJ29" s="105"/>
      <c r="AK29" s="633"/>
      <c r="AL29" s="384"/>
      <c r="AM29" s="674"/>
    </row>
    <row r="30" spans="2:39" ht="15.95" customHeight="1">
      <c r="C30" s="39" t="s">
        <v>55</v>
      </c>
      <c r="D30" s="78">
        <f>'別添1 委託費集計表'!B$62</f>
        <v>0</v>
      </c>
      <c r="E30" s="608">
        <f>'別添1 委託費集計表'!B$90</f>
        <v>0</v>
      </c>
      <c r="F30" s="96">
        <f>'別添1 委託費集計表'!B$33</f>
        <v>0</v>
      </c>
      <c r="G30" s="649">
        <f>(F30+E30)-D30</f>
        <v>0</v>
      </c>
      <c r="H30" s="54"/>
      <c r="I30" s="52"/>
      <c r="M30" s="39" t="s">
        <v>55</v>
      </c>
      <c r="N30" s="78">
        <f>'別添1 委託費集計表'!C$62</f>
        <v>0</v>
      </c>
      <c r="O30" s="608">
        <f>'別添1 委託費集計表'!C$90</f>
        <v>0</v>
      </c>
      <c r="P30" s="96">
        <f>'別添1 委託費集計表'!C$33</f>
        <v>0</v>
      </c>
      <c r="Q30" s="633">
        <f>(P30+O30)-N30</f>
        <v>0</v>
      </c>
      <c r="R30" s="54"/>
      <c r="S30" s="52"/>
      <c r="W30" s="39" t="s">
        <v>55</v>
      </c>
      <c r="X30" s="78">
        <f>'別添1 委託費集計表'!D$62</f>
        <v>0</v>
      </c>
      <c r="Y30" s="608">
        <f>'別添1 委託費集計表'!D$90</f>
        <v>0</v>
      </c>
      <c r="Z30" s="96">
        <f>'別添1 委託費集計表'!D$33</f>
        <v>0</v>
      </c>
      <c r="AA30" s="633">
        <f>(Z30+Y30)-X30</f>
        <v>0</v>
      </c>
      <c r="AB30" s="54"/>
      <c r="AC30" s="628"/>
      <c r="AG30" s="39" t="s">
        <v>55</v>
      </c>
      <c r="AH30" s="78">
        <f>'別添1 委託費集計表'!E$62</f>
        <v>0</v>
      </c>
      <c r="AI30" s="608">
        <f>'別添1 委託費集計表'!E$90</f>
        <v>0</v>
      </c>
      <c r="AJ30" s="96">
        <f>'別添1 委託費集計表'!E$33</f>
        <v>0</v>
      </c>
      <c r="AK30" s="633">
        <f>(AJ30+AI30)-AH30</f>
        <v>0</v>
      </c>
      <c r="AL30" s="54"/>
      <c r="AM30" s="628"/>
    </row>
    <row r="31" spans="2:39" ht="15.95" customHeight="1">
      <c r="C31" s="59"/>
      <c r="D31" s="145"/>
      <c r="F31" s="106"/>
      <c r="G31" s="650"/>
      <c r="H31" s="280"/>
      <c r="I31" s="281"/>
      <c r="M31" s="59"/>
      <c r="N31" s="145"/>
      <c r="P31" s="106"/>
      <c r="Q31" s="638"/>
      <c r="R31" s="280"/>
      <c r="S31" s="281"/>
      <c r="W31" s="59"/>
      <c r="X31" s="145"/>
      <c r="Z31" s="106"/>
      <c r="AA31" s="638"/>
      <c r="AB31" s="280"/>
      <c r="AC31" s="675"/>
      <c r="AG31" s="59"/>
      <c r="AH31" s="145"/>
      <c r="AJ31" s="106"/>
      <c r="AK31" s="638"/>
      <c r="AL31" s="280"/>
      <c r="AM31" s="675"/>
    </row>
    <row r="32" spans="2:39" ht="15.95" customHeight="1">
      <c r="C32" s="61"/>
      <c r="D32" s="145"/>
      <c r="F32" s="106"/>
      <c r="G32" s="663"/>
      <c r="H32" s="62"/>
      <c r="I32" s="63"/>
      <c r="M32" s="61"/>
      <c r="N32" s="145"/>
      <c r="P32" s="106"/>
      <c r="Q32" s="639"/>
      <c r="R32" s="62"/>
      <c r="S32" s="63"/>
      <c r="W32" s="61"/>
      <c r="X32" s="145"/>
      <c r="Z32" s="106"/>
      <c r="AA32" s="639"/>
      <c r="AB32" s="62"/>
      <c r="AC32" s="676"/>
      <c r="AG32" s="61"/>
      <c r="AH32" s="145"/>
      <c r="AJ32" s="106"/>
      <c r="AK32" s="639"/>
      <c r="AL32" s="62"/>
      <c r="AM32" s="676"/>
    </row>
    <row r="33" spans="3:39" ht="15.95" customHeight="1">
      <c r="C33" s="108" t="str">
        <f>IF('別添1 委託費集計表'!$B$4="有",'別添1 委託費集計表'!$A$36,"")</f>
        <v/>
      </c>
      <c r="D33" s="146" t="str">
        <f>IF(C33="","",'別添1 委託費集計表'!B$64)</f>
        <v/>
      </c>
      <c r="E33" s="609" t="str">
        <f>IF(D33="","",'別添1 委託費集計表'!B$91)</f>
        <v/>
      </c>
      <c r="F33" s="109" t="str">
        <f>IF(C33="","",'別添1 委託費集計表'!B$36)</f>
        <v/>
      </c>
      <c r="G33" s="649" t="str">
        <f>IFERROR((F33+E33)-D33,"")</f>
        <v/>
      </c>
      <c r="H33" s="282"/>
      <c r="I33" s="127"/>
      <c r="M33" s="108" t="str">
        <f>IF('別添1 委託費集計表'!$B$4="有",'別添1 委託費集計表'!$A$36,"")</f>
        <v/>
      </c>
      <c r="N33" s="146" t="str">
        <f>IF(M33="","",'別添1 委託費集計表'!C$64)</f>
        <v/>
      </c>
      <c r="O33" s="609" t="str">
        <f>IF(N33="","",'別添1 委託費集計表'!C$91)</f>
        <v/>
      </c>
      <c r="P33" s="109" t="str">
        <f>IF(M33="","",'別添1 委託費集計表'!C$36)</f>
        <v/>
      </c>
      <c r="Q33" s="633" t="str">
        <f>IFERROR((P33+O33)-N33,"")</f>
        <v/>
      </c>
      <c r="R33" s="282"/>
      <c r="S33" s="127"/>
      <c r="W33" s="108" t="str">
        <f>IF('別添1 委託費集計表'!$B$4="有",'別添1 委託費集計表'!$A$36,"")</f>
        <v/>
      </c>
      <c r="X33" s="146" t="str">
        <f>IF(W33="","",'別添1 委託費集計表'!D$64)</f>
        <v/>
      </c>
      <c r="Y33" s="609" t="str">
        <f>IF(X33="","",'別添1 委託費集計表'!D$91)</f>
        <v/>
      </c>
      <c r="Z33" s="109" t="str">
        <f>IF(W33="","",'別添1 委託費集計表'!D$36)</f>
        <v/>
      </c>
      <c r="AA33" s="633" t="str">
        <f>IFERROR((Z33+Y33)-X33,"")</f>
        <v/>
      </c>
      <c r="AB33" s="282"/>
      <c r="AC33" s="673"/>
      <c r="AG33" s="108" t="str">
        <f>IF('別添1 委託費集計表'!$B$4="有",'別添1 委託費集計表'!$A$36,"")</f>
        <v/>
      </c>
      <c r="AH33" s="146" t="str">
        <f>IF(AG33="","",'別添1 委託費集計表'!E$64)</f>
        <v/>
      </c>
      <c r="AI33" s="609" t="str">
        <f>IF(AH33="","",'別添1 委託費集計表'!E$91)</f>
        <v/>
      </c>
      <c r="AJ33" s="109" t="str">
        <f>IF(AG33="","",'別添1 委託費集計表'!E$36)</f>
        <v/>
      </c>
      <c r="AK33" s="633" t="str">
        <f>IFERROR((AJ33+AI33)-AH33,"")</f>
        <v/>
      </c>
      <c r="AL33" s="282"/>
      <c r="AM33" s="673"/>
    </row>
    <row r="34" spans="3:39" ht="15.95" customHeight="1">
      <c r="C34" s="65"/>
      <c r="D34" s="145"/>
      <c r="F34" s="106"/>
      <c r="G34" s="650"/>
      <c r="H34" s="280"/>
      <c r="I34" s="281"/>
      <c r="M34" s="65"/>
      <c r="N34" s="145"/>
      <c r="P34" s="106"/>
      <c r="Q34" s="638"/>
      <c r="R34" s="280"/>
      <c r="S34" s="281"/>
      <c r="W34" s="65"/>
      <c r="X34" s="145"/>
      <c r="Z34" s="106"/>
      <c r="AA34" s="638"/>
      <c r="AB34" s="280"/>
      <c r="AC34" s="675"/>
      <c r="AG34" s="65"/>
      <c r="AH34" s="145"/>
      <c r="AJ34" s="106"/>
      <c r="AK34" s="638"/>
      <c r="AL34" s="280"/>
      <c r="AM34" s="675"/>
    </row>
    <row r="35" spans="3:39" ht="15.95" customHeight="1">
      <c r="C35" s="64"/>
      <c r="D35" s="147"/>
      <c r="E35" s="610"/>
      <c r="F35" s="110"/>
      <c r="G35" s="664"/>
      <c r="H35" s="283"/>
      <c r="I35" s="29"/>
      <c r="M35" s="64"/>
      <c r="N35" s="147"/>
      <c r="O35" s="610"/>
      <c r="P35" s="110"/>
      <c r="Q35" s="640"/>
      <c r="R35" s="283"/>
      <c r="S35" s="29"/>
      <c r="W35" s="64"/>
      <c r="X35" s="147"/>
      <c r="Y35" s="610"/>
      <c r="Z35" s="110"/>
      <c r="AA35" s="640"/>
      <c r="AB35" s="283"/>
      <c r="AC35" s="677"/>
      <c r="AG35" s="64"/>
      <c r="AH35" s="147"/>
      <c r="AI35" s="610"/>
      <c r="AJ35" s="110"/>
      <c r="AK35" s="640"/>
      <c r="AL35" s="283"/>
      <c r="AM35" s="677"/>
    </row>
    <row r="36" spans="3:39" ht="15.95" customHeight="1">
      <c r="C36" s="284"/>
      <c r="D36" s="285"/>
      <c r="E36" s="611"/>
      <c r="F36" s="285"/>
      <c r="G36" s="650"/>
      <c r="H36" s="67"/>
      <c r="I36" s="406"/>
      <c r="M36" s="284"/>
      <c r="N36" s="285"/>
      <c r="O36" s="611"/>
      <c r="P36" s="285"/>
      <c r="Q36" s="638"/>
      <c r="R36" s="67"/>
      <c r="S36" s="406"/>
      <c r="W36" s="284"/>
      <c r="X36" s="285"/>
      <c r="Y36" s="611"/>
      <c r="Z36" s="285"/>
      <c r="AA36" s="638"/>
      <c r="AB36" s="67"/>
      <c r="AC36" s="678"/>
      <c r="AG36" s="284"/>
      <c r="AH36" s="285"/>
      <c r="AI36" s="611"/>
      <c r="AJ36" s="285"/>
      <c r="AK36" s="638"/>
      <c r="AL36" s="67"/>
      <c r="AM36" s="678"/>
    </row>
    <row r="37" spans="3:39" ht="15.95" customHeight="1">
      <c r="C37" s="393" t="s">
        <v>189</v>
      </c>
      <c r="D37" s="286">
        <f>SUM(D19,D30,D33)</f>
        <v>0</v>
      </c>
      <c r="E37" s="612">
        <f>SUM(E19,E30,E33)</f>
        <v>0</v>
      </c>
      <c r="F37" s="286">
        <f>SUM(F19,F30,F33)</f>
        <v>0</v>
      </c>
      <c r="G37" s="653">
        <f>(F37+E37)-D37</f>
        <v>0</v>
      </c>
      <c r="H37" s="68"/>
      <c r="I37" s="407"/>
      <c r="M37" s="393" t="s">
        <v>189</v>
      </c>
      <c r="N37" s="286">
        <f>SUM(N19,N30,N33)</f>
        <v>0</v>
      </c>
      <c r="O37" s="612">
        <f>SUM(O19,O30,O33)</f>
        <v>0</v>
      </c>
      <c r="P37" s="286">
        <f>SUM(P19,P30,P33)</f>
        <v>0</v>
      </c>
      <c r="Q37" s="641">
        <f>(P37+O37)-N37</f>
        <v>0</v>
      </c>
      <c r="R37" s="68"/>
      <c r="S37" s="407"/>
      <c r="W37" s="393" t="s">
        <v>189</v>
      </c>
      <c r="X37" s="286">
        <f>SUM(X19,X30,X33)</f>
        <v>0</v>
      </c>
      <c r="Y37" s="612">
        <f>SUM(Y19,Y30,Y33)</f>
        <v>0</v>
      </c>
      <c r="Z37" s="286">
        <f>SUM(Z19,Z30,Z33)</f>
        <v>0</v>
      </c>
      <c r="AA37" s="641">
        <f>(Z37+Y37)-X37</f>
        <v>0</v>
      </c>
      <c r="AB37" s="68"/>
      <c r="AC37" s="679"/>
      <c r="AG37" s="393" t="s">
        <v>189</v>
      </c>
      <c r="AH37" s="286">
        <f>SUM(AH19,AH30,AH33)</f>
        <v>0</v>
      </c>
      <c r="AI37" s="612">
        <f>SUM(AI19,AI30,AI33)</f>
        <v>0</v>
      </c>
      <c r="AJ37" s="286">
        <f>SUM(AJ19,AJ30,AJ33)</f>
        <v>0</v>
      </c>
      <c r="AK37" s="641">
        <f>(AJ37+AI37)-AH37</f>
        <v>0</v>
      </c>
      <c r="AL37" s="68"/>
      <c r="AM37" s="679"/>
    </row>
    <row r="38" spans="3:39" ht="15.95" customHeight="1"/>
    <row r="39" spans="3:39" ht="15.95" customHeight="1">
      <c r="C39" s="69"/>
      <c r="D39" s="69"/>
      <c r="E39" s="613"/>
      <c r="F39" s="69"/>
      <c r="G39" s="665"/>
      <c r="H39" s="69"/>
      <c r="I39" s="69"/>
      <c r="J39" s="69"/>
      <c r="M39" s="69"/>
      <c r="N39" s="69"/>
      <c r="O39" s="613"/>
      <c r="P39" s="69"/>
      <c r="Q39" s="642"/>
      <c r="R39" s="69"/>
      <c r="S39" s="69"/>
      <c r="T39" s="69"/>
      <c r="W39" s="69"/>
      <c r="X39" s="69"/>
      <c r="Y39" s="613"/>
      <c r="Z39" s="69"/>
      <c r="AA39" s="642"/>
      <c r="AB39" s="69"/>
      <c r="AC39" s="642"/>
      <c r="AD39" s="69"/>
      <c r="AG39" s="69"/>
      <c r="AH39" s="69"/>
      <c r="AI39" s="613"/>
      <c r="AJ39" s="69"/>
      <c r="AK39" s="642"/>
      <c r="AL39" s="69"/>
      <c r="AM39" s="642"/>
    </row>
    <row r="40" spans="3:39" ht="15.95" customHeight="1">
      <c r="C40" s="69"/>
      <c r="D40" s="69"/>
      <c r="E40" s="613"/>
      <c r="F40" s="69"/>
      <c r="G40" s="665"/>
      <c r="H40" s="69"/>
      <c r="I40" s="69"/>
      <c r="J40" s="69"/>
      <c r="M40" s="69"/>
      <c r="N40" s="69"/>
      <c r="O40" s="613"/>
      <c r="P40" s="69"/>
      <c r="Q40" s="642"/>
      <c r="R40" s="69"/>
      <c r="S40" s="69"/>
      <c r="T40" s="69"/>
      <c r="W40" s="69"/>
      <c r="X40" s="69"/>
      <c r="Y40" s="613"/>
      <c r="Z40" s="69"/>
      <c r="AA40" s="642"/>
      <c r="AB40" s="69"/>
      <c r="AC40" s="642"/>
      <c r="AD40" s="69"/>
      <c r="AG40" s="69"/>
      <c r="AH40" s="69"/>
      <c r="AI40" s="613"/>
      <c r="AJ40" s="69"/>
      <c r="AK40" s="642"/>
      <c r="AL40" s="69"/>
      <c r="AM40" s="642"/>
    </row>
    <row r="41" spans="3:39" ht="15.95" customHeight="1"/>
    <row r="42" spans="3:39" ht="15.95" customHeight="1"/>
    <row r="43" spans="3:39" ht="15.95" customHeight="1"/>
    <row r="44" spans="3:39" ht="15.95" customHeight="1"/>
    <row r="45" spans="3:39" ht="15.95" customHeight="1"/>
    <row r="46" spans="3:39" ht="15.95" customHeight="1"/>
    <row r="47" spans="3:39" ht="15.95" customHeight="1"/>
    <row r="48" spans="3:39" ht="15.95" customHeight="1"/>
    <row r="49" spans="2:39" ht="15.95" customHeight="1"/>
    <row r="50" spans="2:39" ht="15.95" customHeight="1"/>
    <row r="51" spans="2:39" ht="15.95" customHeight="1">
      <c r="B51" s="70"/>
      <c r="C51" s="70"/>
      <c r="D51" s="70"/>
      <c r="E51" s="614"/>
      <c r="F51" s="70"/>
      <c r="G51" s="666"/>
      <c r="H51" s="70"/>
      <c r="I51" s="70"/>
      <c r="J51" s="70"/>
      <c r="L51" s="70"/>
      <c r="M51" s="70"/>
      <c r="N51" s="70"/>
      <c r="O51" s="614"/>
      <c r="P51" s="70"/>
      <c r="Q51" s="643"/>
      <c r="R51" s="70"/>
      <c r="S51" s="70"/>
      <c r="T51" s="70"/>
      <c r="V51" s="70"/>
      <c r="W51" s="70"/>
      <c r="X51" s="70"/>
      <c r="Y51" s="614"/>
      <c r="Z51" s="70"/>
      <c r="AA51" s="643"/>
      <c r="AB51" s="70"/>
      <c r="AC51" s="643"/>
      <c r="AD51" s="70"/>
      <c r="AF51" s="70"/>
      <c r="AG51" s="70"/>
      <c r="AH51" s="70"/>
      <c r="AI51" s="614"/>
      <c r="AJ51" s="70"/>
      <c r="AK51" s="643"/>
      <c r="AL51" s="70"/>
      <c r="AM51" s="643"/>
    </row>
    <row r="52" spans="2:39" ht="15.95" hidden="1" customHeight="1"/>
    <row r="53" spans="2:39" ht="15.95" hidden="1" customHeight="1"/>
    <row r="54" spans="2:39" ht="15.95" hidden="1" customHeight="1"/>
    <row r="55" spans="2:39" ht="15.95" customHeight="1"/>
    <row r="56" spans="2:39" ht="15.95" hidden="1" customHeight="1"/>
    <row r="57" spans="2:39" ht="15.95" hidden="1" customHeight="1"/>
    <row r="58" spans="2:39" ht="15.95" hidden="1" customHeight="1"/>
    <row r="59" spans="2:39" ht="15.95" hidden="1" customHeight="1"/>
    <row r="60" spans="2:39" ht="15.95" customHeight="1"/>
    <row r="61" spans="2:39" ht="15.95" customHeight="1"/>
    <row r="62" spans="2:39" ht="15.95" customHeight="1"/>
    <row r="63" spans="2:39" ht="15.95" customHeight="1"/>
    <row r="64" spans="2:39" ht="15.95" customHeight="1"/>
    <row r="65" ht="15.95" customHeight="1"/>
    <row r="66" ht="15.95" customHeight="1"/>
    <row r="67" ht="15.95" customHeight="1"/>
    <row r="68" ht="15.95" customHeight="1"/>
    <row r="69" ht="15.95" customHeight="1"/>
    <row r="70" ht="15.95" customHeight="1"/>
  </sheetData>
  <dataConsolidate/>
  <mergeCells count="64">
    <mergeCell ref="AL16:AM17"/>
    <mergeCell ref="AG16:AG17"/>
    <mergeCell ref="AH16:AH17"/>
    <mergeCell ref="AI16:AI17"/>
    <mergeCell ref="AJ16:AJ17"/>
    <mergeCell ref="AK16:AK17"/>
    <mergeCell ref="AF2:AG2"/>
    <mergeCell ref="AH3:AK3"/>
    <mergeCell ref="AG5:AG6"/>
    <mergeCell ref="AH5:AH6"/>
    <mergeCell ref="AI5:AI6"/>
    <mergeCell ref="AJ5:AJ6"/>
    <mergeCell ref="AK5:AK6"/>
    <mergeCell ref="AH2:AJ2"/>
    <mergeCell ref="AK2:AM2"/>
    <mergeCell ref="AL5:AM6"/>
    <mergeCell ref="X2:Z2"/>
    <mergeCell ref="AA2:AC2"/>
    <mergeCell ref="AB5:AC6"/>
    <mergeCell ref="W16:W17"/>
    <mergeCell ref="X16:X17"/>
    <mergeCell ref="Y16:Y17"/>
    <mergeCell ref="Z16:Z17"/>
    <mergeCell ref="AA16:AA17"/>
    <mergeCell ref="AB16:AC17"/>
    <mergeCell ref="X3:AA3"/>
    <mergeCell ref="W5:W6"/>
    <mergeCell ref="X5:X6"/>
    <mergeCell ref="Y5:Y6"/>
    <mergeCell ref="Z5:Z6"/>
    <mergeCell ref="AA5:AA6"/>
    <mergeCell ref="L2:M2"/>
    <mergeCell ref="N3:Q3"/>
    <mergeCell ref="Q5:Q6"/>
    <mergeCell ref="V2:W2"/>
    <mergeCell ref="R5:S6"/>
    <mergeCell ref="N2:P2"/>
    <mergeCell ref="Q2:S2"/>
    <mergeCell ref="M5:M6"/>
    <mergeCell ref="N5:N6"/>
    <mergeCell ref="O5:O6"/>
    <mergeCell ref="P5:P6"/>
    <mergeCell ref="Q16:Q17"/>
    <mergeCell ref="R16:S17"/>
    <mergeCell ref="M16:M17"/>
    <mergeCell ref="N16:N17"/>
    <mergeCell ref="O16:O17"/>
    <mergeCell ref="P16:P17"/>
    <mergeCell ref="H16:I17"/>
    <mergeCell ref="B2:C2"/>
    <mergeCell ref="C5:C6"/>
    <mergeCell ref="D5:D6"/>
    <mergeCell ref="E5:E6"/>
    <mergeCell ref="F5:F6"/>
    <mergeCell ref="H5:I6"/>
    <mergeCell ref="G5:G6"/>
    <mergeCell ref="D3:G3"/>
    <mergeCell ref="D2:F2"/>
    <mergeCell ref="G2:I2"/>
    <mergeCell ref="C16:C17"/>
    <mergeCell ref="D16:D17"/>
    <mergeCell ref="E16:E17"/>
    <mergeCell ref="F16:F17"/>
    <mergeCell ref="G16:G17"/>
  </mergeCells>
  <phoneticPr fontId="5"/>
  <printOptions horizontalCentered="1"/>
  <pageMargins left="0.59055118110236227" right="0.59055118110236227" top="0.98425196850393704" bottom="0.78740157480314965" header="0" footer="0"/>
  <pageSetup paperSize="9" scale="93" firstPageNumber="70" orientation="portrait" r:id="rId1"/>
  <headerFooter alignWithMargins="0"/>
  <colBreaks count="3" manualBreakCount="3">
    <brk id="10" max="39" man="1"/>
    <brk id="20" max="39" man="1"/>
    <brk id="30"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実績報告書①</vt:lpstr>
      <vt:lpstr>実績報告書 ②収支（委託費）</vt:lpstr>
      <vt:lpstr>実績報告書③収支（自己資金）</vt:lpstr>
      <vt:lpstr>実績報告書④物品</vt:lpstr>
      <vt:lpstr>実績報告書 ⑤試作品</vt:lpstr>
      <vt:lpstr>別添1 委託費集計表</vt:lpstr>
      <vt:lpstr>別添2 自己資金集計表</vt:lpstr>
      <vt:lpstr>別添3 研究項目別の分担</vt:lpstr>
      <vt:lpstr>②-1 MF対象構成員委託費</vt:lpstr>
      <vt:lpstr>③-1 MF対象構成員自己資金</vt:lpstr>
      <vt:lpstr>'②-1 MF対象構成員委託費'!Print_Area</vt:lpstr>
      <vt:lpstr>'③-1 MF対象構成員自己資金'!Print_Area</vt:lpstr>
      <vt:lpstr>'実績報告書 ②収支（委託費）'!Print_Area</vt:lpstr>
      <vt:lpstr>'実績報告書 ⑤試作品'!Print_Area</vt:lpstr>
      <vt:lpstr>実績報告書①!Print_Area</vt:lpstr>
      <vt:lpstr>'実績報告書③収支（自己資金）'!Print_Area</vt:lpstr>
      <vt:lpstr>実績報告書④物品!Print_Area</vt:lpstr>
      <vt:lpstr>'別添1 委託費集計表'!Print_Area</vt:lpstr>
      <vt:lpstr>'別添2 自己資金集計表'!Print_Area</vt:lpstr>
      <vt:lpstr>'別添3 研究項目別の分担'!Print_Area</vt:lpstr>
      <vt:lpstr>'別添1 委託費集計表'!Print_Titles</vt:lpstr>
      <vt:lpstr>'別添3 研究項目別の分担'!Print_Titles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2020-06-15T06:47:50Z</dcterms:created>
  <dcterms:modified xsi:type="dcterms:W3CDTF">2024-12-05T07:47:09Z</dcterms:modified>
  <cp:contentStatus/>
</cp:coreProperties>
</file>