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8.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E3B7CB40-8455-4CD5-8B36-9011346639FE}" xr6:coauthVersionLast="47" xr6:coauthVersionMax="47" xr10:uidLastSave="{00000000-0000-0000-0000-000000000000}"/>
  <bookViews>
    <workbookView xWindow="22932" yWindow="-108" windowWidth="23256" windowHeight="12456" tabRatio="903" firstSheet="2" activeTab="4" xr2:uid="{00000000-000D-0000-FFFF-FFFF00000000}"/>
  </bookViews>
  <sheets>
    <sheet name="経理様式7-1 委託費帳簿 (インボイス関係記載)" sheetId="35" r:id="rId1"/>
    <sheet name="経理様式7-2 自己資金帳簿" sheetId="23" r:id="rId2"/>
    <sheet name="【記入例】帳簿 " sheetId="21" r:id="rId3"/>
    <sheet name="【参考】人件費等内訳 " sheetId="32" r:id="rId4"/>
    <sheet name="【参考】単価計算" sheetId="36" r:id="rId5"/>
    <sheet name="【参考】旅費内訳" sheetId="22" r:id="rId6"/>
    <sheet name="【参考】旅行行程表" sheetId="28" r:id="rId7"/>
    <sheet name="年次有給休暇計上資料（月俸・年俸以外）" sheetId="25" r:id="rId8"/>
    <sheet name="【参考】年次有給休暇計上資料" sheetId="26" r:id="rId9"/>
  </sheets>
  <definedNames>
    <definedName name="_xlnm._FilterDatabase" localSheetId="2" hidden="1">'【記入例】帳簿 '!$A$12:$L$12</definedName>
    <definedName name="_xlnm._FilterDatabase" localSheetId="0" hidden="1">'経理様式7-1 委託費帳簿 (インボイス関係記載)'!$A$15:$L$15</definedName>
    <definedName name="_xlnm._FilterDatabase" localSheetId="1" hidden="1">'経理様式7-2 自己資金帳簿'!$A$12:$K$12</definedName>
    <definedName name="_xlnm.Print_Area" localSheetId="2">'【記入例】帳簿 '!$A$1:$X$80</definedName>
    <definedName name="_xlnm.Print_Area" localSheetId="3">'【参考】人件費等内訳 '!$A$1:$R$27</definedName>
    <definedName name="_xlnm.Print_Area" localSheetId="4">【参考】単価計算!$A$1:$S$26</definedName>
    <definedName name="_xlnm.Print_Area" localSheetId="8">【参考】年次有給休暇計上資料!$A$1:$M$24</definedName>
    <definedName name="_xlnm.Print_Area" localSheetId="6">【参考】旅行行程表!$A$1:$M$25</definedName>
    <definedName name="_xlnm.Print_Area" localSheetId="5">【参考】旅費内訳!$A$1:$M$24</definedName>
    <definedName name="_xlnm.Print_Area" localSheetId="0">'経理様式7-1 委託費帳簿 (インボイス関係記載)'!$A$1:$W$74</definedName>
    <definedName name="_xlnm.Print_Area" localSheetId="1">'経理様式7-2 自己資金帳簿'!$A$1:$J$60</definedName>
    <definedName name="_xlnm.Print_Area" localSheetId="7">'年次有給休暇計上資料（月俸・年俸以外）'!$A$1:$F$27</definedName>
    <definedName name="_xlnm.Print_Titles" localSheetId="2">'【記入例】帳簿 '!$12:$12</definedName>
    <definedName name="_xlnm.Print_Titles" localSheetId="3">'【参考】人件費等内訳 '!$5:$5</definedName>
    <definedName name="_xlnm.Print_Titles" localSheetId="4">【参考】単価計算!$6:$6</definedName>
    <definedName name="_xlnm.Print_Titles" localSheetId="5">【参考】旅費内訳!$3:$3</definedName>
    <definedName name="_xlnm.Print_Titles" localSheetId="0">'経理様式7-1 委託費帳簿 (インボイス関係記載)'!$15:$15</definedName>
    <definedName name="_xlnm.Print_Titles" localSheetId="1">'経理様式7-2 自己資金帳簿'!$12:$12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36" l="1"/>
  <c r="O8" i="36"/>
  <c r="P8" i="36" s="1"/>
  <c r="M8" i="36"/>
  <c r="Q8" i="36" s="1"/>
  <c r="O7" i="36"/>
  <c r="P7" i="36" s="1"/>
  <c r="Q7" i="36" s="1"/>
  <c r="M7" i="36"/>
  <c r="N7" i="36" s="1"/>
  <c r="R7" i="36" s="1"/>
  <c r="S2" i="36"/>
  <c r="R2" i="36"/>
  <c r="S1" i="36"/>
  <c r="R1" i="36"/>
  <c r="N8" i="36" l="1"/>
  <c r="R8" i="36" s="1"/>
  <c r="M2" i="26"/>
  <c r="M1" i="26"/>
  <c r="L2" i="26"/>
  <c r="L1" i="26"/>
  <c r="F2" i="26"/>
  <c r="F1" i="26"/>
  <c r="E2" i="26"/>
  <c r="E1" i="26"/>
  <c r="F2" i="25"/>
  <c r="F1" i="25"/>
  <c r="E2" i="25"/>
  <c r="E1" i="25"/>
  <c r="M2" i="28"/>
  <c r="M1" i="28"/>
  <c r="L2" i="28"/>
  <c r="L1" i="28"/>
  <c r="L1" i="22"/>
  <c r="M2" i="22"/>
  <c r="M1" i="22"/>
  <c r="L2" i="22"/>
  <c r="R2" i="32"/>
  <c r="Q2" i="32"/>
  <c r="R1" i="32"/>
  <c r="Q1" i="32"/>
  <c r="J3" i="23"/>
  <c r="I3" i="23"/>
  <c r="J2" i="23"/>
  <c r="I2" i="23"/>
  <c r="E60" i="21" l="1"/>
  <c r="S55" i="21"/>
  <c r="U55" i="21" s="1"/>
  <c r="V55" i="21" s="1"/>
  <c r="O55" i="21"/>
  <c r="P55" i="21" s="1"/>
  <c r="S48" i="21"/>
  <c r="U48" i="21" s="1"/>
  <c r="V48" i="21" s="1"/>
  <c r="O48" i="21"/>
  <c r="P48" i="21" s="1"/>
  <c r="S36" i="21"/>
  <c r="S37" i="21" s="1"/>
  <c r="S30" i="21"/>
  <c r="U30" i="21" s="1"/>
  <c r="V30" i="21" s="1"/>
  <c r="O30" i="21"/>
  <c r="P30" i="21" s="1"/>
  <c r="S19" i="21"/>
  <c r="O19" i="21"/>
  <c r="P19" i="21" s="1"/>
  <c r="S18" i="21"/>
  <c r="U18" i="21" s="1"/>
  <c r="V18" i="21" s="1"/>
  <c r="O18" i="21"/>
  <c r="P18" i="21" s="1"/>
  <c r="S21" i="21"/>
  <c r="U21" i="21" s="1"/>
  <c r="V21" i="21" s="1"/>
  <c r="O21" i="21"/>
  <c r="P21" i="21" s="1"/>
  <c r="S20" i="21"/>
  <c r="U20" i="21" s="1"/>
  <c r="V20" i="21" s="1"/>
  <c r="O20" i="21"/>
  <c r="P20" i="21" s="1"/>
  <c r="S14" i="21"/>
  <c r="U14" i="21" s="1"/>
  <c r="V14" i="21" s="1"/>
  <c r="O14" i="21"/>
  <c r="P14" i="21" s="1"/>
  <c r="R60" i="21"/>
  <c r="N60" i="21"/>
  <c r="S59" i="21"/>
  <c r="U59" i="21" s="1"/>
  <c r="V59" i="21" s="1"/>
  <c r="O59" i="21"/>
  <c r="P59" i="21" s="1"/>
  <c r="S58" i="21"/>
  <c r="O58" i="21"/>
  <c r="R57" i="21"/>
  <c r="N57" i="21"/>
  <c r="S56" i="21"/>
  <c r="O56" i="21"/>
  <c r="P56" i="21" s="1"/>
  <c r="S54" i="21"/>
  <c r="O54" i="21"/>
  <c r="P54" i="21" s="1"/>
  <c r="R53" i="21"/>
  <c r="N53" i="21"/>
  <c r="S52" i="21"/>
  <c r="U52" i="21" s="1"/>
  <c r="V52" i="21" s="1"/>
  <c r="O52" i="21"/>
  <c r="P52" i="21" s="1"/>
  <c r="S51" i="21"/>
  <c r="O51" i="21"/>
  <c r="R50" i="21"/>
  <c r="N50" i="21"/>
  <c r="S49" i="21"/>
  <c r="U49" i="21" s="1"/>
  <c r="V49" i="21" s="1"/>
  <c r="O49" i="21"/>
  <c r="P49" i="21" s="1"/>
  <c r="S47" i="21"/>
  <c r="O47" i="21"/>
  <c r="R46" i="21"/>
  <c r="N46" i="21"/>
  <c r="S45" i="21"/>
  <c r="O45" i="21"/>
  <c r="P45" i="21" s="1"/>
  <c r="S44" i="21"/>
  <c r="U44" i="21" s="1"/>
  <c r="O44" i="21"/>
  <c r="P44" i="21" s="1"/>
  <c r="R43" i="21"/>
  <c r="N43" i="21"/>
  <c r="S42" i="21"/>
  <c r="U42" i="21" s="1"/>
  <c r="V42" i="21" s="1"/>
  <c r="O42" i="21"/>
  <c r="P42" i="21" s="1"/>
  <c r="S41" i="21"/>
  <c r="O41" i="21"/>
  <c r="R39" i="21"/>
  <c r="N39" i="21"/>
  <c r="S38" i="21"/>
  <c r="S39" i="21" s="1"/>
  <c r="O38" i="21"/>
  <c r="O39" i="21" s="1"/>
  <c r="R37" i="21"/>
  <c r="N37" i="21"/>
  <c r="O36" i="21"/>
  <c r="O37" i="21" s="1"/>
  <c r="R35" i="21"/>
  <c r="N35" i="21"/>
  <c r="S34" i="21"/>
  <c r="O34" i="21"/>
  <c r="R32" i="21"/>
  <c r="R33" i="21" s="1"/>
  <c r="N32" i="21"/>
  <c r="N33" i="21" s="1"/>
  <c r="S31" i="21"/>
  <c r="U31" i="21" s="1"/>
  <c r="V31" i="21" s="1"/>
  <c r="O31" i="21"/>
  <c r="P31" i="21" s="1"/>
  <c r="S29" i="21"/>
  <c r="U29" i="21" s="1"/>
  <c r="V29" i="21" s="1"/>
  <c r="O29" i="21"/>
  <c r="S27" i="21"/>
  <c r="O27" i="21"/>
  <c r="P27" i="21" s="1"/>
  <c r="R25" i="21"/>
  <c r="R26" i="21" s="1"/>
  <c r="N25" i="21"/>
  <c r="N26" i="21" s="1"/>
  <c r="S24" i="21"/>
  <c r="O24" i="21"/>
  <c r="P24" i="21" s="1"/>
  <c r="S23" i="21"/>
  <c r="O23" i="21"/>
  <c r="P23" i="21" s="1"/>
  <c r="S22" i="21"/>
  <c r="O22" i="21"/>
  <c r="S17" i="21"/>
  <c r="O17" i="21"/>
  <c r="P17" i="21" s="1"/>
  <c r="S15" i="21"/>
  <c r="O15" i="21"/>
  <c r="P15" i="21" s="1"/>
  <c r="S13" i="21"/>
  <c r="O13" i="21"/>
  <c r="P13" i="21" s="1"/>
  <c r="S16" i="35"/>
  <c r="U16" i="35" s="1"/>
  <c r="T16" i="35" s="1"/>
  <c r="O55" i="35"/>
  <c r="P55" i="35" s="1"/>
  <c r="E64" i="35"/>
  <c r="E61" i="35"/>
  <c r="R56" i="35"/>
  <c r="N56" i="35"/>
  <c r="L56" i="35"/>
  <c r="K56" i="35"/>
  <c r="E56" i="35"/>
  <c r="S55" i="35"/>
  <c r="U55" i="35" s="1"/>
  <c r="V55" i="35" s="1"/>
  <c r="S54" i="35"/>
  <c r="U54" i="35" s="1"/>
  <c r="V54" i="35" s="1"/>
  <c r="O54" i="35"/>
  <c r="P54" i="35" s="1"/>
  <c r="S53" i="35"/>
  <c r="O53" i="35"/>
  <c r="R52" i="35"/>
  <c r="N52" i="35"/>
  <c r="L52" i="35"/>
  <c r="K52" i="35"/>
  <c r="E52" i="35"/>
  <c r="S51" i="35"/>
  <c r="U51" i="35" s="1"/>
  <c r="O51" i="35"/>
  <c r="P51" i="35" s="1"/>
  <c r="S50" i="35"/>
  <c r="U50" i="35" s="1"/>
  <c r="O50" i="35"/>
  <c r="R49" i="35"/>
  <c r="N49" i="35"/>
  <c r="L49" i="35"/>
  <c r="K49" i="35"/>
  <c r="E49" i="35"/>
  <c r="S48" i="35"/>
  <c r="O48" i="35"/>
  <c r="P48" i="35" s="1"/>
  <c r="S47" i="35"/>
  <c r="O47" i="35"/>
  <c r="R46" i="35"/>
  <c r="N46" i="35"/>
  <c r="L46" i="35"/>
  <c r="K46" i="35"/>
  <c r="E46" i="35"/>
  <c r="S45" i="35"/>
  <c r="U45" i="35" s="1"/>
  <c r="O45" i="35"/>
  <c r="P45" i="35" s="1"/>
  <c r="S44" i="35"/>
  <c r="U44" i="35" s="1"/>
  <c r="O44" i="35"/>
  <c r="R43" i="35"/>
  <c r="N43" i="35"/>
  <c r="L43" i="35"/>
  <c r="K43" i="35"/>
  <c r="E43" i="35"/>
  <c r="S42" i="35"/>
  <c r="U42" i="35" s="1"/>
  <c r="V42" i="35" s="1"/>
  <c r="O42" i="35"/>
  <c r="P42" i="35" s="1"/>
  <c r="S41" i="35"/>
  <c r="O41" i="35"/>
  <c r="P41" i="35" s="1"/>
  <c r="R40" i="35"/>
  <c r="N40" i="35"/>
  <c r="L40" i="35"/>
  <c r="K40" i="35"/>
  <c r="E40" i="35"/>
  <c r="S39" i="35"/>
  <c r="U39" i="35" s="1"/>
  <c r="T39" i="35" s="1"/>
  <c r="O39" i="35"/>
  <c r="P39" i="35" s="1"/>
  <c r="S38" i="35"/>
  <c r="O38" i="35"/>
  <c r="R36" i="35"/>
  <c r="N36" i="35"/>
  <c r="L36" i="35"/>
  <c r="K36" i="35"/>
  <c r="E36" i="35"/>
  <c r="S35" i="35"/>
  <c r="U35" i="35" s="1"/>
  <c r="O35" i="35"/>
  <c r="O36" i="35" s="1"/>
  <c r="R34" i="35"/>
  <c r="N34" i="35"/>
  <c r="L34" i="35"/>
  <c r="K34" i="35"/>
  <c r="E34" i="35"/>
  <c r="S33" i="35"/>
  <c r="O33" i="35"/>
  <c r="O34" i="35" s="1"/>
  <c r="R32" i="35"/>
  <c r="N32" i="35"/>
  <c r="L32" i="35"/>
  <c r="L37" i="35" s="1"/>
  <c r="K32" i="35"/>
  <c r="E32" i="35"/>
  <c r="S31" i="35"/>
  <c r="S32" i="35" s="1"/>
  <c r="O31" i="35"/>
  <c r="O32" i="35" s="1"/>
  <c r="R29" i="35"/>
  <c r="R30" i="35" s="1"/>
  <c r="N29" i="35"/>
  <c r="N30" i="35" s="1"/>
  <c r="L29" i="35"/>
  <c r="K29" i="35"/>
  <c r="E29" i="35"/>
  <c r="S28" i="35"/>
  <c r="U28" i="35" s="1"/>
  <c r="O28" i="35"/>
  <c r="P28" i="35" s="1"/>
  <c r="S27" i="35"/>
  <c r="U27" i="35" s="1"/>
  <c r="O27" i="35"/>
  <c r="L26" i="35"/>
  <c r="L30" i="35" s="1"/>
  <c r="K26" i="35"/>
  <c r="E26" i="35"/>
  <c r="E30" i="35" s="1"/>
  <c r="S25" i="35"/>
  <c r="O25" i="35"/>
  <c r="R23" i="35"/>
  <c r="N23" i="35"/>
  <c r="N24" i="35" s="1"/>
  <c r="L23" i="35"/>
  <c r="K23" i="35"/>
  <c r="E23" i="35"/>
  <c r="S22" i="35"/>
  <c r="U22" i="35" s="1"/>
  <c r="V22" i="35" s="1"/>
  <c r="O22" i="35"/>
  <c r="P22" i="35" s="1"/>
  <c r="S21" i="35"/>
  <c r="U21" i="35" s="1"/>
  <c r="V21" i="35" s="1"/>
  <c r="O21" i="35"/>
  <c r="P21" i="35" s="1"/>
  <c r="S20" i="35"/>
  <c r="U20" i="35" s="1"/>
  <c r="V20" i="35" s="1"/>
  <c r="O20" i="35"/>
  <c r="P20" i="35" s="1"/>
  <c r="S19" i="35"/>
  <c r="O19" i="35"/>
  <c r="P19" i="35" s="1"/>
  <c r="L18" i="35"/>
  <c r="K18" i="35"/>
  <c r="E18" i="35"/>
  <c r="S17" i="35"/>
  <c r="U17" i="35" s="1"/>
  <c r="O17" i="35"/>
  <c r="P17" i="35" s="1"/>
  <c r="O16" i="35"/>
  <c r="P16" i="35" s="1"/>
  <c r="P31" i="35" l="1"/>
  <c r="S40" i="35"/>
  <c r="E37" i="35"/>
  <c r="O29" i="35"/>
  <c r="O30" i="35" s="1"/>
  <c r="L24" i="35"/>
  <c r="N58" i="35"/>
  <c r="K24" i="35"/>
  <c r="T28" i="35"/>
  <c r="V28" i="35"/>
  <c r="U29" i="35"/>
  <c r="R37" i="35"/>
  <c r="P43" i="35"/>
  <c r="O49" i="35"/>
  <c r="S29" i="35"/>
  <c r="S30" i="35" s="1"/>
  <c r="U38" i="35"/>
  <c r="V38" i="35" s="1"/>
  <c r="K58" i="35"/>
  <c r="P35" i="35"/>
  <c r="P36" i="35" s="1"/>
  <c r="O46" i="35"/>
  <c r="O52" i="35"/>
  <c r="O40" i="35"/>
  <c r="V39" i="35"/>
  <c r="S23" i="35"/>
  <c r="S24" i="35" s="1"/>
  <c r="K30" i="35"/>
  <c r="V27" i="35"/>
  <c r="V29" i="35" s="1"/>
  <c r="R58" i="35"/>
  <c r="P44" i="35"/>
  <c r="P46" i="35" s="1"/>
  <c r="P47" i="35"/>
  <c r="P49" i="35" s="1"/>
  <c r="P50" i="35"/>
  <c r="P52" i="35" s="1"/>
  <c r="S56" i="35"/>
  <c r="K37" i="35"/>
  <c r="P33" i="35"/>
  <c r="P34" i="35" s="1"/>
  <c r="L58" i="35"/>
  <c r="P25" i="35"/>
  <c r="P27" i="35"/>
  <c r="P29" i="35" s="1"/>
  <c r="P38" i="35"/>
  <c r="P40" i="35" s="1"/>
  <c r="S43" i="35"/>
  <c r="U53" i="35"/>
  <c r="V53" i="35" s="1"/>
  <c r="V56" i="35" s="1"/>
  <c r="O37" i="35"/>
  <c r="N37" i="35"/>
  <c r="S46" i="35"/>
  <c r="V16" i="35"/>
  <c r="S43" i="21"/>
  <c r="S57" i="21"/>
  <c r="T55" i="21"/>
  <c r="T48" i="21"/>
  <c r="N40" i="21"/>
  <c r="T30" i="21"/>
  <c r="T29" i="21"/>
  <c r="U19" i="21"/>
  <c r="V19" i="21" s="1"/>
  <c r="N62" i="21"/>
  <c r="O25" i="21"/>
  <c r="O26" i="21" s="1"/>
  <c r="T18" i="21"/>
  <c r="P38" i="21"/>
  <c r="P39" i="21" s="1"/>
  <c r="R40" i="21"/>
  <c r="P46" i="21"/>
  <c r="S46" i="21"/>
  <c r="T20" i="21"/>
  <c r="T21" i="21"/>
  <c r="P57" i="21"/>
  <c r="T14" i="21"/>
  <c r="S32" i="21"/>
  <c r="S33" i="21" s="1"/>
  <c r="S25" i="21"/>
  <c r="S26" i="21" s="1"/>
  <c r="U36" i="21"/>
  <c r="V36" i="21" s="1"/>
  <c r="V37" i="21" s="1"/>
  <c r="O50" i="21"/>
  <c r="O53" i="21"/>
  <c r="S50" i="21"/>
  <c r="S53" i="21"/>
  <c r="O32" i="21"/>
  <c r="O33" i="21" s="1"/>
  <c r="T31" i="21"/>
  <c r="U41" i="21"/>
  <c r="R62" i="21"/>
  <c r="O46" i="21"/>
  <c r="U51" i="21"/>
  <c r="U54" i="21"/>
  <c r="V54" i="21" s="1"/>
  <c r="O57" i="21"/>
  <c r="U13" i="21"/>
  <c r="U22" i="21"/>
  <c r="V22" i="21" s="1"/>
  <c r="U27" i="21"/>
  <c r="V27" i="21" s="1"/>
  <c r="U32" i="21"/>
  <c r="T44" i="21"/>
  <c r="U17" i="21"/>
  <c r="U24" i="21"/>
  <c r="V24" i="21" s="1"/>
  <c r="U15" i="21"/>
  <c r="V15" i="21" s="1"/>
  <c r="P22" i="21"/>
  <c r="P25" i="21" s="1"/>
  <c r="P26" i="21" s="1"/>
  <c r="U23" i="21"/>
  <c r="V23" i="21" s="1"/>
  <c r="V32" i="21"/>
  <c r="T42" i="21"/>
  <c r="T52" i="21"/>
  <c r="O60" i="21"/>
  <c r="U38" i="21"/>
  <c r="U39" i="21" s="1"/>
  <c r="U45" i="21"/>
  <c r="V45" i="21" s="1"/>
  <c r="U56" i="21"/>
  <c r="V56" i="21" s="1"/>
  <c r="S60" i="21"/>
  <c r="P29" i="21"/>
  <c r="P32" i="21" s="1"/>
  <c r="P36" i="21"/>
  <c r="P37" i="21" s="1"/>
  <c r="P41" i="21"/>
  <c r="O43" i="21"/>
  <c r="V44" i="21"/>
  <c r="T49" i="21"/>
  <c r="P51" i="21"/>
  <c r="P53" i="21" s="1"/>
  <c r="T59" i="21"/>
  <c r="U34" i="21"/>
  <c r="S35" i="21"/>
  <c r="S40" i="21" s="1"/>
  <c r="U47" i="21"/>
  <c r="U58" i="21"/>
  <c r="T58" i="21" s="1"/>
  <c r="P34" i="21"/>
  <c r="O35" i="21"/>
  <c r="P47" i="21"/>
  <c r="P50" i="21" s="1"/>
  <c r="P58" i="21"/>
  <c r="P60" i="21" s="1"/>
  <c r="O56" i="35"/>
  <c r="E24" i="35"/>
  <c r="V44" i="35"/>
  <c r="U46" i="35"/>
  <c r="T44" i="35"/>
  <c r="U52" i="35"/>
  <c r="T50" i="35"/>
  <c r="V50" i="35"/>
  <c r="V45" i="35"/>
  <c r="T45" i="35"/>
  <c r="T51" i="35"/>
  <c r="V51" i="35"/>
  <c r="P23" i="35"/>
  <c r="V17" i="35"/>
  <c r="T17" i="35"/>
  <c r="N59" i="35"/>
  <c r="N65" i="35" s="1"/>
  <c r="U36" i="35"/>
  <c r="T35" i="35"/>
  <c r="T36" i="35" s="1"/>
  <c r="V35" i="35"/>
  <c r="V36" i="35" s="1"/>
  <c r="U25" i="35"/>
  <c r="T25" i="35" s="1"/>
  <c r="U47" i="35"/>
  <c r="U48" i="35"/>
  <c r="V48" i="35" s="1"/>
  <c r="T20" i="35"/>
  <c r="T21" i="35"/>
  <c r="T22" i="35"/>
  <c r="U31" i="35"/>
  <c r="T42" i="35"/>
  <c r="P53" i="35"/>
  <c r="P56" i="35" s="1"/>
  <c r="U33" i="35"/>
  <c r="T33" i="35" s="1"/>
  <c r="T34" i="35" s="1"/>
  <c r="U19" i="35"/>
  <c r="O23" i="35"/>
  <c r="O24" i="35" s="1"/>
  <c r="T27" i="35"/>
  <c r="P32" i="35"/>
  <c r="S36" i="35"/>
  <c r="U41" i="35"/>
  <c r="O43" i="35"/>
  <c r="S52" i="35"/>
  <c r="R24" i="35"/>
  <c r="S34" i="35"/>
  <c r="S37" i="35" s="1"/>
  <c r="S49" i="35"/>
  <c r="T54" i="35"/>
  <c r="T55" i="35"/>
  <c r="U56" i="35"/>
  <c r="L59" i="35" l="1"/>
  <c r="L65" i="35" s="1"/>
  <c r="E70" i="35" s="1"/>
  <c r="E71" i="35" s="1"/>
  <c r="V46" i="35"/>
  <c r="V40" i="35"/>
  <c r="K59" i="35"/>
  <c r="K65" i="35" s="1"/>
  <c r="E68" i="35" s="1"/>
  <c r="E69" i="35" s="1"/>
  <c r="T38" i="35"/>
  <c r="T40" i="35" s="1"/>
  <c r="U40" i="35"/>
  <c r="P37" i="35"/>
  <c r="T53" i="35"/>
  <c r="T29" i="35"/>
  <c r="T30" i="35" s="1"/>
  <c r="S58" i="35"/>
  <c r="S59" i="35" s="1"/>
  <c r="S65" i="35" s="1"/>
  <c r="T48" i="35"/>
  <c r="T46" i="35"/>
  <c r="R59" i="35"/>
  <c r="R65" i="35" s="1"/>
  <c r="T56" i="35"/>
  <c r="P30" i="35"/>
  <c r="U33" i="21"/>
  <c r="T38" i="21"/>
  <c r="T39" i="21" s="1"/>
  <c r="R63" i="21"/>
  <c r="R69" i="21" s="1"/>
  <c r="T32" i="21"/>
  <c r="V57" i="21"/>
  <c r="N63" i="21"/>
  <c r="N69" i="21" s="1"/>
  <c r="U37" i="21"/>
  <c r="S62" i="21"/>
  <c r="S63" i="21" s="1"/>
  <c r="S69" i="21" s="1"/>
  <c r="T19" i="21"/>
  <c r="T60" i="21"/>
  <c r="T15" i="21"/>
  <c r="T54" i="21"/>
  <c r="U46" i="21"/>
  <c r="V38" i="21"/>
  <c r="V39" i="21" s="1"/>
  <c r="T36" i="21"/>
  <c r="T37" i="21" s="1"/>
  <c r="T24" i="21"/>
  <c r="U25" i="21"/>
  <c r="U26" i="21" s="1"/>
  <c r="U57" i="21"/>
  <c r="T56" i="21"/>
  <c r="T13" i="21"/>
  <c r="V41" i="21"/>
  <c r="V43" i="21" s="1"/>
  <c r="U43" i="21"/>
  <c r="T41" i="21"/>
  <c r="T43" i="21" s="1"/>
  <c r="T17" i="21"/>
  <c r="P33" i="21"/>
  <c r="V46" i="21"/>
  <c r="V17" i="21"/>
  <c r="V25" i="21" s="1"/>
  <c r="T45" i="21"/>
  <c r="T46" i="21" s="1"/>
  <c r="O62" i="21"/>
  <c r="V13" i="21"/>
  <c r="T22" i="21"/>
  <c r="T23" i="21"/>
  <c r="V33" i="21"/>
  <c r="V51" i="21"/>
  <c r="V53" i="21" s="1"/>
  <c r="U53" i="21"/>
  <c r="T51" i="21"/>
  <c r="T53" i="21" s="1"/>
  <c r="T27" i="21"/>
  <c r="U50" i="21"/>
  <c r="V47" i="21"/>
  <c r="V50" i="21" s="1"/>
  <c r="T47" i="21"/>
  <c r="U35" i="21"/>
  <c r="V34" i="21"/>
  <c r="P35" i="21"/>
  <c r="P43" i="21"/>
  <c r="P62" i="21" s="1"/>
  <c r="V58" i="21"/>
  <c r="V60" i="21" s="1"/>
  <c r="U60" i="21"/>
  <c r="O40" i="21"/>
  <c r="O63" i="21" s="1"/>
  <c r="O69" i="21" s="1"/>
  <c r="T34" i="21"/>
  <c r="O58" i="35"/>
  <c r="O59" i="35" s="1"/>
  <c r="O65" i="35" s="1"/>
  <c r="V41" i="35"/>
  <c r="U43" i="35"/>
  <c r="P24" i="35"/>
  <c r="T41" i="35"/>
  <c r="T43" i="35" s="1"/>
  <c r="T52" i="35"/>
  <c r="V19" i="35"/>
  <c r="V23" i="35" s="1"/>
  <c r="U23" i="35"/>
  <c r="U24" i="35" s="1"/>
  <c r="T19" i="35"/>
  <c r="T23" i="35" s="1"/>
  <c r="P58" i="35"/>
  <c r="V31" i="35"/>
  <c r="U32" i="35"/>
  <c r="T31" i="35"/>
  <c r="V52" i="35"/>
  <c r="U34" i="35"/>
  <c r="V33" i="35"/>
  <c r="V34" i="35" s="1"/>
  <c r="U49" i="35"/>
  <c r="V47" i="35"/>
  <c r="V49" i="35" s="1"/>
  <c r="T47" i="35"/>
  <c r="U30" i="35"/>
  <c r="V25" i="35"/>
  <c r="V30" i="35" s="1"/>
  <c r="U37" i="35" l="1"/>
  <c r="T49" i="35"/>
  <c r="T58" i="35" s="1"/>
  <c r="P59" i="35"/>
  <c r="P65" i="35" s="1"/>
  <c r="E72" i="35" s="1"/>
  <c r="U58" i="35"/>
  <c r="U59" i="35" s="1"/>
  <c r="U65" i="35" s="1"/>
  <c r="T57" i="21"/>
  <c r="T33" i="21"/>
  <c r="V26" i="21"/>
  <c r="U40" i="21"/>
  <c r="T25" i="21"/>
  <c r="T26" i="21" s="1"/>
  <c r="U62" i="21"/>
  <c r="V35" i="21"/>
  <c r="T35" i="21"/>
  <c r="T40" i="21" s="1"/>
  <c r="P40" i="21"/>
  <c r="P63" i="21" s="1"/>
  <c r="P69" i="21" s="1"/>
  <c r="F76" i="21" s="1"/>
  <c r="V62" i="21"/>
  <c r="T50" i="21"/>
  <c r="V24" i="35"/>
  <c r="V43" i="35"/>
  <c r="V58" i="35" s="1"/>
  <c r="T32" i="35"/>
  <c r="T37" i="35" s="1"/>
  <c r="T24" i="35"/>
  <c r="V32" i="35"/>
  <c r="V37" i="35" s="1"/>
  <c r="T59" i="35" l="1"/>
  <c r="T65" i="35" s="1"/>
  <c r="T62" i="21"/>
  <c r="U63" i="21"/>
  <c r="U69" i="21" s="1"/>
  <c r="T63" i="21"/>
  <c r="T69" i="21" s="1"/>
  <c r="V40" i="21"/>
  <c r="V63" i="21" s="1"/>
  <c r="V69" i="21" s="1"/>
  <c r="F77" i="21" s="1"/>
  <c r="V59" i="35"/>
  <c r="V65" i="35" s="1"/>
  <c r="E73" i="35" l="1"/>
  <c r="E74" i="35" s="1"/>
  <c r="E57" i="35" s="1"/>
  <c r="E58" i="35" l="1"/>
  <c r="E59" i="35"/>
  <c r="E65" i="35" s="1"/>
  <c r="C17" i="25"/>
  <c r="J17" i="26"/>
  <c r="L60" i="21" l="1"/>
  <c r="L39" i="21"/>
  <c r="L16" i="21"/>
  <c r="L25" i="21"/>
  <c r="L57" i="21"/>
  <c r="L53" i="21"/>
  <c r="L50" i="21"/>
  <c r="L46" i="21"/>
  <c r="L43" i="21"/>
  <c r="L37" i="21"/>
  <c r="L32" i="21"/>
  <c r="L26" i="21" l="1"/>
  <c r="L28" i="21" s="1"/>
  <c r="L33" i="21" s="1"/>
  <c r="L35" i="21" s="1"/>
  <c r="L40" i="21" l="1"/>
  <c r="L62" i="21" s="1"/>
  <c r="L63" i="21" s="1"/>
  <c r="L69" i="21" s="1"/>
  <c r="F74" i="21" s="1"/>
  <c r="F75" i="21" s="1"/>
  <c r="N24" i="32" l="1"/>
  <c r="M24" i="32"/>
  <c r="L24" i="32"/>
  <c r="O23" i="32"/>
  <c r="F23" i="32"/>
  <c r="O22" i="32"/>
  <c r="K22" i="32"/>
  <c r="J22" i="32"/>
  <c r="F22" i="32"/>
  <c r="O21" i="32"/>
  <c r="K21" i="32"/>
  <c r="Q21" i="32" s="1"/>
  <c r="J21" i="32"/>
  <c r="F21" i="32"/>
  <c r="O20" i="32"/>
  <c r="K20" i="32"/>
  <c r="J20" i="32"/>
  <c r="F20" i="32"/>
  <c r="O19" i="32"/>
  <c r="K19" i="32"/>
  <c r="J19" i="32"/>
  <c r="F19" i="32"/>
  <c r="O18" i="32"/>
  <c r="K18" i="32"/>
  <c r="Q18" i="32" s="1"/>
  <c r="J18" i="32"/>
  <c r="F18" i="32"/>
  <c r="O17" i="32"/>
  <c r="K17" i="32"/>
  <c r="J17" i="32"/>
  <c r="F17" i="32"/>
  <c r="O16" i="32"/>
  <c r="K16" i="32"/>
  <c r="Q16" i="32" s="1"/>
  <c r="J16" i="32"/>
  <c r="F16" i="32"/>
  <c r="O15" i="32"/>
  <c r="K15" i="32"/>
  <c r="Q15" i="32" s="1"/>
  <c r="J15" i="32"/>
  <c r="F15" i="32"/>
  <c r="O14" i="32"/>
  <c r="K14" i="32"/>
  <c r="J14" i="32"/>
  <c r="F14" i="32"/>
  <c r="O13" i="32"/>
  <c r="K13" i="32"/>
  <c r="J13" i="32"/>
  <c r="F13" i="32"/>
  <c r="O12" i="32"/>
  <c r="K12" i="32"/>
  <c r="J12" i="32"/>
  <c r="F12" i="32"/>
  <c r="O11" i="32"/>
  <c r="K11" i="32"/>
  <c r="J11" i="32"/>
  <c r="F11" i="32"/>
  <c r="N10" i="32"/>
  <c r="M10" i="32"/>
  <c r="L10" i="32"/>
  <c r="O9" i="32"/>
  <c r="F9" i="32"/>
  <c r="O8" i="32"/>
  <c r="F8" i="32"/>
  <c r="O7" i="32"/>
  <c r="F7" i="32"/>
  <c r="P14" i="32" l="1"/>
  <c r="Q11" i="32"/>
  <c r="Q17" i="32"/>
  <c r="Q20" i="32"/>
  <c r="N25" i="32"/>
  <c r="P18" i="32"/>
  <c r="L25" i="32"/>
  <c r="P19" i="32"/>
  <c r="Q19" i="32"/>
  <c r="P11" i="32"/>
  <c r="P13" i="32"/>
  <c r="P15" i="32"/>
  <c r="P22" i="32"/>
  <c r="O10" i="32"/>
  <c r="Q13" i="32"/>
  <c r="P20" i="32"/>
  <c r="P17" i="32"/>
  <c r="P12" i="32"/>
  <c r="Q22" i="32"/>
  <c r="M25" i="32"/>
  <c r="F24" i="32"/>
  <c r="Q12" i="32"/>
  <c r="Q14" i="32"/>
  <c r="P21" i="32"/>
  <c r="O24" i="32"/>
  <c r="P16" i="32"/>
  <c r="F10" i="32"/>
  <c r="F25" i="32" l="1"/>
  <c r="O25" i="32"/>
  <c r="J25" i="28" l="1"/>
  <c r="I25" i="28"/>
  <c r="H25" i="28"/>
  <c r="M13" i="28"/>
  <c r="J13" i="28"/>
  <c r="I13" i="28"/>
  <c r="H13" i="28"/>
  <c r="L17" i="22"/>
  <c r="I17" i="22"/>
  <c r="I8" i="22"/>
  <c r="L8" i="22"/>
  <c r="L12" i="22"/>
  <c r="I12" i="22"/>
  <c r="E21" i="23"/>
  <c r="E24" i="23"/>
  <c r="E27" i="23"/>
  <c r="E29" i="23"/>
  <c r="E31" i="23"/>
  <c r="C23" i="25"/>
  <c r="C17" i="26"/>
  <c r="J23" i="26"/>
  <c r="I18" i="22" l="1"/>
  <c r="M25" i="28"/>
  <c r="E58" i="23"/>
  <c r="E55" i="23"/>
  <c r="E59" i="23" s="1"/>
  <c r="E50" i="23"/>
  <c r="E47" i="23"/>
  <c r="E44" i="23"/>
  <c r="E41" i="23"/>
  <c r="E38" i="23"/>
  <c r="E35" i="23"/>
  <c r="E32" i="23"/>
  <c r="E18" i="23"/>
  <c r="E15" i="23"/>
  <c r="E25" i="23" l="1"/>
  <c r="E51" i="23"/>
  <c r="E19" i="23"/>
  <c r="E46" i="21"/>
  <c r="E32" i="21"/>
  <c r="E43" i="21"/>
  <c r="E25" i="21"/>
  <c r="E52" i="23" l="1"/>
  <c r="E60" i="23" s="1"/>
  <c r="E57" i="21"/>
  <c r="E68" i="21" l="1"/>
  <c r="K32" i="21" l="1"/>
  <c r="K35" i="21"/>
  <c r="E35" i="21"/>
  <c r="E37" i="21" l="1"/>
  <c r="K39" i="21"/>
  <c r="K37" i="21"/>
  <c r="E39" i="21"/>
  <c r="K40" i="21" l="1"/>
  <c r="E40" i="21"/>
  <c r="K16" i="21" l="1"/>
  <c r="E16" i="21"/>
  <c r="E65" i="21" l="1"/>
  <c r="K60" i="21"/>
  <c r="E50" i="21"/>
  <c r="K50" i="21"/>
  <c r="K43" i="21"/>
  <c r="K57" i="21"/>
  <c r="K53" i="21"/>
  <c r="K46" i="21"/>
  <c r="K25" i="21"/>
  <c r="K26" i="21" s="1"/>
  <c r="E26" i="21"/>
  <c r="E53" i="21"/>
  <c r="K62" i="21" l="1"/>
  <c r="J9" i="32" l="1"/>
  <c r="P9" i="32" s="1"/>
  <c r="J7" i="32"/>
  <c r="J8" i="32"/>
  <c r="P8" i="32" s="1"/>
  <c r="J23" i="32"/>
  <c r="K7" i="32"/>
  <c r="K8" i="32"/>
  <c r="Q8" i="32" s="1"/>
  <c r="K9" i="32"/>
  <c r="Q9" i="32" s="1"/>
  <c r="K23" i="32"/>
  <c r="K28" i="21"/>
  <c r="K33" i="21" s="1"/>
  <c r="K10" i="32" l="1"/>
  <c r="Q7" i="32"/>
  <c r="Q10" i="32" s="1"/>
  <c r="P23" i="32"/>
  <c r="P24" i="32" s="1"/>
  <c r="J24" i="32"/>
  <c r="Q23" i="32"/>
  <c r="Q24" i="32" s="1"/>
  <c r="K24" i="32"/>
  <c r="P7" i="32"/>
  <c r="J10" i="32"/>
  <c r="K63" i="21"/>
  <c r="K69" i="21" s="1"/>
  <c r="F72" i="21" s="1"/>
  <c r="F73" i="21" s="1"/>
  <c r="F78" i="21" s="1"/>
  <c r="E61" i="21" s="1"/>
  <c r="E62" i="21" s="1"/>
  <c r="K25" i="32" l="1"/>
  <c r="J25" i="32"/>
  <c r="P10" i="32"/>
  <c r="P25" i="32" s="1"/>
  <c r="Q25" i="32"/>
  <c r="E28" i="21"/>
  <c r="E33" i="21" l="1"/>
  <c r="E63" i="21" l="1"/>
  <c r="E69" i="21" s="1"/>
</calcChain>
</file>

<file path=xl/sharedStrings.xml><?xml version="1.0" encoding="utf-8"?>
<sst xmlns="http://schemas.openxmlformats.org/spreadsheetml/2006/main" count="801" uniqueCount="373">
  <si>
    <t>（経理様式７－１）</t>
    <rPh sb="1" eb="3">
      <t>ケイリ</t>
    </rPh>
    <rPh sb="3" eb="5">
      <t>ヨウシキ</t>
    </rPh>
    <phoneticPr fontId="3"/>
  </si>
  <si>
    <t>（委託費用）</t>
    <rPh sb="1" eb="4">
      <t>イタクヒ</t>
    </rPh>
    <phoneticPr fontId="3"/>
  </si>
  <si>
    <t>令和○○年度　試験研究委託費帳簿</t>
    <rPh sb="0" eb="2">
      <t>レイワ</t>
    </rPh>
    <rPh sb="4" eb="6">
      <t>ネンド</t>
    </rPh>
    <rPh sb="7" eb="9">
      <t>シケン</t>
    </rPh>
    <rPh sb="9" eb="11">
      <t>ケンキュウ</t>
    </rPh>
    <rPh sb="11" eb="14">
      <t>イタクヒ</t>
    </rPh>
    <rPh sb="14" eb="16">
      <t>チョウボ</t>
    </rPh>
    <phoneticPr fontId="3"/>
  </si>
  <si>
    <t>研究課題番号：</t>
  </si>
  <si>
    <t>―――事業名を選択して下さい―――</t>
    <rPh sb="3" eb="6">
      <t>ジギョウメイ</t>
    </rPh>
    <phoneticPr fontId="3"/>
  </si>
  <si>
    <t>コンソーシアム名：　</t>
    <rPh sb="7" eb="8">
      <t>メイ</t>
    </rPh>
    <phoneticPr fontId="3"/>
  </si>
  <si>
    <t>○○○○○○○○○</t>
    <phoneticPr fontId="3"/>
  </si>
  <si>
    <t>試験研究計画名：</t>
    <rPh sb="0" eb="2">
      <t>シケン</t>
    </rPh>
    <rPh sb="2" eb="4">
      <t>ケンキュウ</t>
    </rPh>
    <rPh sb="4" eb="7">
      <t>ケイカクメイ</t>
    </rPh>
    <phoneticPr fontId="3"/>
  </si>
  <si>
    <t>○○○○○○○○○○○○○○○○○○</t>
    <phoneticPr fontId="3"/>
  </si>
  <si>
    <t>構成員名（所在市町村名）：</t>
    <rPh sb="0" eb="3">
      <t>コウセイイン</t>
    </rPh>
    <rPh sb="3" eb="4">
      <t>メイ</t>
    </rPh>
    <rPh sb="5" eb="7">
      <t>ショザイ</t>
    </rPh>
    <rPh sb="7" eb="11">
      <t>シチョウソンメイ</t>
    </rPh>
    <phoneticPr fontId="3"/>
  </si>
  <si>
    <t>(株)○○○○（○○県○○市）</t>
    <rPh sb="0" eb="3">
      <t>カブ</t>
    </rPh>
    <rPh sb="10" eb="11">
      <t>ケン</t>
    </rPh>
    <rPh sb="13" eb="14">
      <t>シ</t>
    </rPh>
    <phoneticPr fontId="3"/>
  </si>
  <si>
    <t>当該事業年度の実施期間：</t>
    <rPh sb="0" eb="2">
      <t>トウガイ</t>
    </rPh>
    <rPh sb="2" eb="4">
      <t>ジギョウ</t>
    </rPh>
    <rPh sb="4" eb="6">
      <t>ネンド</t>
    </rPh>
    <rPh sb="7" eb="9">
      <t>ジッシ</t>
    </rPh>
    <rPh sb="9" eb="11">
      <t>キカン</t>
    </rPh>
    <phoneticPr fontId="3"/>
  </si>
  <si>
    <t>R○.○.○～R○.○.○</t>
    <phoneticPr fontId="3"/>
  </si>
  <si>
    <t>品名</t>
    <rPh sb="0" eb="2">
      <t>ヒンメイ</t>
    </rPh>
    <phoneticPr fontId="4"/>
  </si>
  <si>
    <t>規格</t>
    <rPh sb="0" eb="2">
      <t>キカク</t>
    </rPh>
    <phoneticPr fontId="4"/>
  </si>
  <si>
    <t>数量</t>
    <rPh sb="0" eb="2">
      <t>スウリョウ</t>
    </rPh>
    <phoneticPr fontId="4"/>
  </si>
  <si>
    <t>単位</t>
    <rPh sb="0" eb="2">
      <t>タンイ</t>
    </rPh>
    <phoneticPr fontId="4"/>
  </si>
  <si>
    <t>金額（税込）</t>
    <rPh sb="0" eb="2">
      <t>キンガク</t>
    </rPh>
    <rPh sb="3" eb="5">
      <t>ゼイコ</t>
    </rPh>
    <phoneticPr fontId="4"/>
  </si>
  <si>
    <t>契約相手方</t>
    <rPh sb="0" eb="2">
      <t>ケイヤク</t>
    </rPh>
    <rPh sb="2" eb="5">
      <t>アイテガタ</t>
    </rPh>
    <phoneticPr fontId="4"/>
  </si>
  <si>
    <t>契約年月日</t>
    <rPh sb="0" eb="2">
      <t>ケイヤク</t>
    </rPh>
    <rPh sb="2" eb="5">
      <t>ネンガッピ</t>
    </rPh>
    <phoneticPr fontId="4"/>
  </si>
  <si>
    <t>納品年月日</t>
    <rPh sb="0" eb="2">
      <t>ノウヒン</t>
    </rPh>
    <rPh sb="2" eb="5">
      <t>ネンガッピ</t>
    </rPh>
    <phoneticPr fontId="4"/>
  </si>
  <si>
    <t>支払年月日</t>
    <rPh sb="0" eb="2">
      <t>シハライ</t>
    </rPh>
    <rPh sb="2" eb="5">
      <t>ネンガッピ</t>
    </rPh>
    <phoneticPr fontId="4"/>
  </si>
  <si>
    <t>備考</t>
    <rPh sb="0" eb="2">
      <t>ビコウ</t>
    </rPh>
    <phoneticPr fontId="4"/>
  </si>
  <si>
    <t>課税外(不・非課税)金額</t>
    <rPh sb="0" eb="3">
      <t>カゼイガイ</t>
    </rPh>
    <rPh sb="4" eb="5">
      <t>フ</t>
    </rPh>
    <rPh sb="6" eb="9">
      <t>ヒカゼイ</t>
    </rPh>
    <rPh sb="10" eb="12">
      <t>キンガク</t>
    </rPh>
    <phoneticPr fontId="4"/>
  </si>
  <si>
    <t>設備備品費</t>
    <rPh sb="0" eb="2">
      <t>セツビ</t>
    </rPh>
    <rPh sb="2" eb="5">
      <t>ビヒンヒ</t>
    </rPh>
    <phoneticPr fontId="4"/>
  </si>
  <si>
    <t>消耗品費</t>
    <rPh sb="0" eb="3">
      <t>ショウモウヒン</t>
    </rPh>
    <rPh sb="3" eb="4">
      <t>ヒ</t>
    </rPh>
    <phoneticPr fontId="4"/>
  </si>
  <si>
    <t>　物品費計</t>
    <rPh sb="1" eb="3">
      <t>ブッピン</t>
    </rPh>
    <rPh sb="3" eb="4">
      <t>ヒ</t>
    </rPh>
    <rPh sb="4" eb="5">
      <t>ケイ</t>
    </rPh>
    <phoneticPr fontId="4"/>
  </si>
  <si>
    <t>人件費等内訳のとおり</t>
    <rPh sb="0" eb="3">
      <t>ジンケンヒ</t>
    </rPh>
    <rPh sb="3" eb="4">
      <t>トウ</t>
    </rPh>
    <rPh sb="4" eb="6">
      <t>ウチワケ</t>
    </rPh>
    <phoneticPr fontId="3"/>
  </si>
  <si>
    <t>式</t>
    <rPh sb="0" eb="1">
      <t>シキ</t>
    </rPh>
    <phoneticPr fontId="3"/>
  </si>
  <si>
    <t>人件費（賃金）</t>
    <rPh sb="0" eb="3">
      <t>ジンケンヒ</t>
    </rPh>
    <rPh sb="4" eb="6">
      <t>チンギン</t>
    </rPh>
    <phoneticPr fontId="4"/>
  </si>
  <si>
    <t>謝金</t>
    <rPh sb="0" eb="2">
      <t>シャキン</t>
    </rPh>
    <phoneticPr fontId="4"/>
  </si>
  <si>
    <t>　人件費・謝金計</t>
    <rPh sb="1" eb="4">
      <t>ジンケンヒ</t>
    </rPh>
    <rPh sb="5" eb="7">
      <t>シャキン</t>
    </rPh>
    <rPh sb="7" eb="8">
      <t>ケイ</t>
    </rPh>
    <phoneticPr fontId="4"/>
  </si>
  <si>
    <t>旅費内訳のとおり</t>
    <rPh sb="0" eb="2">
      <t>リョヒ</t>
    </rPh>
    <rPh sb="2" eb="4">
      <t>ウチワケ</t>
    </rPh>
    <phoneticPr fontId="3"/>
  </si>
  <si>
    <t>国内旅費</t>
    <rPh sb="0" eb="2">
      <t>コクナイ</t>
    </rPh>
    <rPh sb="2" eb="4">
      <t>リョヒ</t>
    </rPh>
    <phoneticPr fontId="4"/>
  </si>
  <si>
    <t>外国旅費</t>
    <rPh sb="0" eb="2">
      <t>ガイコク</t>
    </rPh>
    <rPh sb="2" eb="4">
      <t>リョヒ</t>
    </rPh>
    <phoneticPr fontId="4"/>
  </si>
  <si>
    <t>（依頼出張）国内・外国旅費</t>
  </si>
  <si>
    <t>旅費計</t>
    <rPh sb="0" eb="2">
      <t>リョヒ</t>
    </rPh>
    <rPh sb="2" eb="3">
      <t>ケイ</t>
    </rPh>
    <phoneticPr fontId="4"/>
  </si>
  <si>
    <t>外注費</t>
    <rPh sb="0" eb="3">
      <t>ガイチュウヒ</t>
    </rPh>
    <phoneticPr fontId="4"/>
  </si>
  <si>
    <t>印刷製本費</t>
    <rPh sb="0" eb="2">
      <t>インサツ</t>
    </rPh>
    <rPh sb="2" eb="4">
      <t>セイホン</t>
    </rPh>
    <rPh sb="4" eb="5">
      <t>ヒ</t>
    </rPh>
    <phoneticPr fontId="4"/>
  </si>
  <si>
    <t>会議費</t>
    <rPh sb="0" eb="3">
      <t>カイギヒ</t>
    </rPh>
    <phoneticPr fontId="4"/>
  </si>
  <si>
    <t>通信運搬費</t>
    <rPh sb="0" eb="2">
      <t>ツウシン</t>
    </rPh>
    <rPh sb="2" eb="4">
      <t>ウンパン</t>
    </rPh>
    <rPh sb="4" eb="5">
      <t>ヒ</t>
    </rPh>
    <phoneticPr fontId="4"/>
  </si>
  <si>
    <t>光熱水料</t>
    <rPh sb="0" eb="4">
      <t>コウネツスイリョウ</t>
    </rPh>
    <phoneticPr fontId="4"/>
  </si>
  <si>
    <t>その他（諸経費）</t>
    <rPh sb="2" eb="3">
      <t>タ</t>
    </rPh>
    <rPh sb="4" eb="7">
      <t>ショケイヒ</t>
    </rPh>
    <phoneticPr fontId="4"/>
  </si>
  <si>
    <t>消費税等相当額</t>
    <rPh sb="0" eb="3">
      <t>ショウヒゼイ</t>
    </rPh>
    <rPh sb="3" eb="4">
      <t>トウ</t>
    </rPh>
    <rPh sb="4" eb="6">
      <t>ソウトウ</t>
    </rPh>
    <rPh sb="6" eb="7">
      <t>ガク</t>
    </rPh>
    <phoneticPr fontId="3"/>
  </si>
  <si>
    <t>-</t>
    <phoneticPr fontId="3"/>
  </si>
  <si>
    <t>　その他計</t>
    <rPh sb="3" eb="4">
      <t>タ</t>
    </rPh>
    <rPh sb="4" eb="5">
      <t>ケイ</t>
    </rPh>
    <phoneticPr fontId="4"/>
  </si>
  <si>
    <t>直接経費計</t>
    <rPh sb="0" eb="2">
      <t>チョクセツ</t>
    </rPh>
    <rPh sb="2" eb="4">
      <t>ケイヒ</t>
    </rPh>
    <rPh sb="4" eb="5">
      <t>ケイ</t>
    </rPh>
    <phoneticPr fontId="4"/>
  </si>
  <si>
    <t>間接経費計</t>
    <rPh sb="0" eb="2">
      <t>カンセツ</t>
    </rPh>
    <rPh sb="2" eb="4">
      <t>ケイヒ</t>
    </rPh>
    <rPh sb="4" eb="5">
      <t>ケイ</t>
    </rPh>
    <phoneticPr fontId="4"/>
  </si>
  <si>
    <t>一般管理費計</t>
    <rPh sb="0" eb="2">
      <t>イッパン</t>
    </rPh>
    <rPh sb="2" eb="5">
      <t>カンリヒ</t>
    </rPh>
    <rPh sb="5" eb="6">
      <t>ケイ</t>
    </rPh>
    <phoneticPr fontId="4"/>
  </si>
  <si>
    <t>合計額</t>
    <rPh sb="0" eb="3">
      <t>ゴウケイガク</t>
    </rPh>
    <phoneticPr fontId="4"/>
  </si>
  <si>
    <t>課税額が含まれる場合は除くこと(例：通勤手当)</t>
    <rPh sb="0" eb="3">
      <t>カゼイガク</t>
    </rPh>
    <rPh sb="4" eb="5">
      <t>フク</t>
    </rPh>
    <rPh sb="8" eb="10">
      <t>バアイ</t>
    </rPh>
    <rPh sb="11" eb="12">
      <t>ノゾ</t>
    </rPh>
    <phoneticPr fontId="3"/>
  </si>
  <si>
    <t>イノベーション創出強化研究推進事業</t>
    <phoneticPr fontId="3"/>
  </si>
  <si>
    <t>戦略的スマート農業技術の開発・改良</t>
    <phoneticPr fontId="3"/>
  </si>
  <si>
    <t>オープンイノベーション研究・実用化推進事業</t>
  </si>
  <si>
    <t>食料安全保障強化に向けた革新的新品種開発プロジェクトのうち食料安全保障強化に資する新品種開発</t>
  </si>
  <si>
    <t>軽減税率消費税込額(8%)</t>
    <rPh sb="0" eb="2">
      <t>ケイゲン</t>
    </rPh>
    <rPh sb="2" eb="4">
      <t>ゼイリツ</t>
    </rPh>
    <rPh sb="4" eb="7">
      <t>ショウヒゼイ</t>
    </rPh>
    <rPh sb="7" eb="8">
      <t>コ</t>
    </rPh>
    <rPh sb="8" eb="9">
      <t>ガク</t>
    </rPh>
    <phoneticPr fontId="4"/>
  </si>
  <si>
    <t>（経理様式７－2）　（マッチングファンド対象構成員）</t>
    <rPh sb="1" eb="3">
      <t>ケイリ</t>
    </rPh>
    <rPh sb="3" eb="5">
      <t>ヨウシキ</t>
    </rPh>
    <phoneticPr fontId="3"/>
  </si>
  <si>
    <t>（自己資金用）</t>
    <rPh sb="1" eb="5">
      <t>ジコシキン</t>
    </rPh>
    <rPh sb="5" eb="6">
      <t>ヨウ</t>
    </rPh>
    <phoneticPr fontId="3"/>
  </si>
  <si>
    <t>令和○○年度　試験研究自己資金帳簿</t>
    <rPh sb="0" eb="2">
      <t>レイワ</t>
    </rPh>
    <rPh sb="4" eb="6">
      <t>ネンド</t>
    </rPh>
    <rPh sb="7" eb="9">
      <t>シケン</t>
    </rPh>
    <rPh sb="9" eb="11">
      <t>ケンキュウ</t>
    </rPh>
    <rPh sb="11" eb="13">
      <t>ジコ</t>
    </rPh>
    <rPh sb="13" eb="15">
      <t>シキン</t>
    </rPh>
    <rPh sb="15" eb="17">
      <t>チョウボ</t>
    </rPh>
    <phoneticPr fontId="3"/>
  </si>
  <si>
    <t>―――事業名を選択して下さい―――</t>
  </si>
  <si>
    <t>R○.○.○～R○.○.○</t>
  </si>
  <si>
    <t>依頼出張旅費（国内・外国）</t>
    <rPh sb="0" eb="2">
      <t>イライ</t>
    </rPh>
    <rPh sb="2" eb="4">
      <t>シュッチョウ</t>
    </rPh>
    <rPh sb="4" eb="6">
      <t>リョヒ</t>
    </rPh>
    <rPh sb="7" eb="9">
      <t>コクナイ</t>
    </rPh>
    <rPh sb="10" eb="12">
      <t>ガイコク</t>
    </rPh>
    <phoneticPr fontId="3"/>
  </si>
  <si>
    <t>その他計</t>
    <rPh sb="2" eb="3">
      <t>タ</t>
    </rPh>
    <rPh sb="3" eb="4">
      <t>ケイ</t>
    </rPh>
    <phoneticPr fontId="3"/>
  </si>
  <si>
    <t>保有設備備品の償却費</t>
    <rPh sb="0" eb="2">
      <t>ホユウ</t>
    </rPh>
    <rPh sb="2" eb="4">
      <t>セツビ</t>
    </rPh>
    <rPh sb="4" eb="6">
      <t>ビヒン</t>
    </rPh>
    <rPh sb="7" eb="9">
      <t>ショウキャク</t>
    </rPh>
    <rPh sb="9" eb="10">
      <t>ヒ</t>
    </rPh>
    <phoneticPr fontId="4"/>
  </si>
  <si>
    <t>保有試験研究用消耗品費</t>
    <rPh sb="0" eb="2">
      <t>ホユウ</t>
    </rPh>
    <rPh sb="2" eb="4">
      <t>シケン</t>
    </rPh>
    <rPh sb="4" eb="7">
      <t>ケンキュウヨウ</t>
    </rPh>
    <rPh sb="7" eb="9">
      <t>ショウモウ</t>
    </rPh>
    <rPh sb="9" eb="10">
      <t>ヒン</t>
    </rPh>
    <rPh sb="10" eb="11">
      <t>ヒ</t>
    </rPh>
    <phoneticPr fontId="4"/>
  </si>
  <si>
    <t>その他計</t>
    <rPh sb="2" eb="3">
      <t>タ</t>
    </rPh>
    <rPh sb="3" eb="4">
      <t>ケイ</t>
    </rPh>
    <phoneticPr fontId="4"/>
  </si>
  <si>
    <t>―――事業名を選択して下さい―――</t>
    <phoneticPr fontId="3"/>
  </si>
  <si>
    <t>（経理様式７－１ 記入例）</t>
    <rPh sb="1" eb="3">
      <t>ケイリ</t>
    </rPh>
    <rPh sb="3" eb="5">
      <t>ヨウシキ</t>
    </rPh>
    <rPh sb="9" eb="12">
      <t>キニュウレイ</t>
    </rPh>
    <phoneticPr fontId="3"/>
  </si>
  <si>
    <t>ムーンショット型農林水産研究開発事業</t>
  </si>
  <si>
    <t>○○遠心機　</t>
    <rPh sb="2" eb="4">
      <t>エンシン</t>
    </rPh>
    <rPh sb="4" eb="5">
      <t>キ</t>
    </rPh>
    <phoneticPr fontId="4"/>
  </si>
  <si>
    <t>メーカー名　型式</t>
    <rPh sb="4" eb="5">
      <t>メイ</t>
    </rPh>
    <rPh sb="6" eb="8">
      <t>カタシキ</t>
    </rPh>
    <phoneticPr fontId="3"/>
  </si>
  <si>
    <t>台</t>
    <rPh sb="0" eb="1">
      <t>ダイ</t>
    </rPh>
    <phoneticPr fontId="3"/>
  </si>
  <si>
    <t>（株）○○</t>
    <rPh sb="0" eb="3">
      <t>カブ</t>
    </rPh>
    <phoneticPr fontId="4"/>
  </si>
  <si>
    <t>R*.*.*</t>
  </si>
  <si>
    <t>○○解析装置　ほか</t>
    <rPh sb="2" eb="4">
      <t>カイセキ</t>
    </rPh>
    <rPh sb="4" eb="6">
      <t>ソウチ</t>
    </rPh>
    <phoneticPr fontId="4"/>
  </si>
  <si>
    <t>フリーザー(送料代等含む)</t>
    <rPh sb="6" eb="8">
      <t>ソウリョウ</t>
    </rPh>
    <rPh sb="8" eb="9">
      <t>ダイ</t>
    </rPh>
    <rPh sb="9" eb="10">
      <t>トウ</t>
    </rPh>
    <rPh sb="10" eb="11">
      <t>フク</t>
    </rPh>
    <phoneticPr fontId="4"/>
  </si>
  <si>
    <t>○○他</t>
    <rPh sb="2" eb="3">
      <t>ホカ</t>
    </rPh>
    <phoneticPr fontId="4"/>
  </si>
  <si>
    <t>伝票番号XX-XX</t>
    <rPh sb="0" eb="2">
      <t>デンピョウ</t>
    </rPh>
    <rPh sb="2" eb="4">
      <t>バンゴウ</t>
    </rPh>
    <phoneticPr fontId="3"/>
  </si>
  <si>
    <t>○○○　送料代</t>
    <rPh sb="4" eb="6">
      <t>ソウリョウ</t>
    </rPh>
    <rPh sb="6" eb="7">
      <t>ダイ</t>
    </rPh>
    <phoneticPr fontId="3"/>
  </si>
  <si>
    <t>○/○　購入分</t>
    <rPh sb="4" eb="7">
      <t>コウニュウブン</t>
    </rPh>
    <phoneticPr fontId="3"/>
  </si>
  <si>
    <t>（株）○○</t>
    <phoneticPr fontId="3"/>
  </si>
  <si>
    <t>○○他</t>
    <phoneticPr fontId="3"/>
  </si>
  <si>
    <t>○○○○</t>
    <phoneticPr fontId="3"/>
  </si>
  <si>
    <t>個</t>
    <rPh sb="0" eb="1">
      <t>コ</t>
    </rPh>
    <phoneticPr fontId="3"/>
  </si>
  <si>
    <t>立替払</t>
    <rPh sb="0" eb="3">
      <t>タテカエバラ</t>
    </rPh>
    <phoneticPr fontId="3"/>
  </si>
  <si>
    <t>　物品費計</t>
    <rPh sb="1" eb="2">
      <t>シナ</t>
    </rPh>
    <rPh sb="2" eb="3">
      <t>ヒ</t>
    </rPh>
    <rPh sb="3" eb="4">
      <t>ケイ</t>
    </rPh>
    <phoneticPr fontId="4"/>
  </si>
  <si>
    <t>-</t>
  </si>
  <si>
    <t>5/20 ○○研究会出席謝金</t>
    <rPh sb="10" eb="12">
      <t>シュッセキ</t>
    </rPh>
    <rPh sb="12" eb="14">
      <t>シャキン</t>
    </rPh>
    <phoneticPr fontId="3"/>
  </si>
  <si>
    <t>○○　○○　←氏名</t>
    <rPh sb="7" eb="9">
      <t>シメイ</t>
    </rPh>
    <phoneticPr fontId="4"/>
  </si>
  <si>
    <t>5/20 ○○研究会出席謝金に係る源泉徴収税</t>
    <rPh sb="10" eb="12">
      <t>シュッセキ</t>
    </rPh>
    <rPh sb="12" eb="14">
      <t>シャキン</t>
    </rPh>
    <rPh sb="15" eb="16">
      <t>カカ</t>
    </rPh>
    <rPh sb="17" eb="19">
      <t>ゲンセン</t>
    </rPh>
    <rPh sb="19" eb="21">
      <t>チョウシュウ</t>
    </rPh>
    <rPh sb="21" eb="22">
      <t>ゼイ</t>
    </rPh>
    <phoneticPr fontId="3"/>
  </si>
  <si>
    <t>○○税務署</t>
    <rPh sb="2" eb="5">
      <t>ゼイムショ</t>
    </rPh>
    <phoneticPr fontId="4"/>
  </si>
  <si>
    <t>5/25 ○○検討会　委員謝金</t>
    <rPh sb="7" eb="10">
      <t>ケントウカイ</t>
    </rPh>
    <rPh sb="11" eb="13">
      <t>イイン</t>
    </rPh>
    <rPh sb="13" eb="15">
      <t>シャキン</t>
    </rPh>
    <phoneticPr fontId="3"/>
  </si>
  <si>
    <t>○○　○○</t>
    <phoneticPr fontId="3"/>
  </si>
  <si>
    <t>非（不）課税</t>
  </si>
  <si>
    <t>　人件費・謝金</t>
    <rPh sb="1" eb="4">
      <t>ジンケンヒ</t>
    </rPh>
    <rPh sb="5" eb="7">
      <t>シャキン</t>
    </rPh>
    <phoneticPr fontId="4"/>
  </si>
  <si>
    <t>旅費内訳のとおり</t>
    <rPh sb="0" eb="2">
      <t>リョヒ</t>
    </rPh>
    <rPh sb="2" eb="4">
      <t>ウチワケ</t>
    </rPh>
    <phoneticPr fontId="4"/>
  </si>
  <si>
    <r>
      <t>R</t>
    </r>
    <r>
      <rPr>
        <sz val="11"/>
        <color theme="1"/>
        <rFont val="ＭＳ Ｐゴシック"/>
        <family val="2"/>
        <charset val="128"/>
        <scheme val="minor"/>
      </rPr>
      <t>*.*.*</t>
    </r>
    <phoneticPr fontId="4"/>
  </si>
  <si>
    <t>R*.*.*</t>
    <phoneticPr fontId="3"/>
  </si>
  <si>
    <t>外国旅費</t>
    <rPh sb="0" eb="2">
      <t>ガイコク</t>
    </rPh>
    <rPh sb="2" eb="4">
      <t>リョヒ</t>
    </rPh>
    <phoneticPr fontId="3"/>
  </si>
  <si>
    <t>　旅費計</t>
    <rPh sb="1" eb="3">
      <t>リョヒ</t>
    </rPh>
    <rPh sb="3" eb="4">
      <t>ケイ</t>
    </rPh>
    <phoneticPr fontId="4"/>
  </si>
  <si>
    <t>○○修理代</t>
    <rPh sb="2" eb="5">
      <t>シュウリダイ</t>
    </rPh>
    <phoneticPr fontId="3"/>
  </si>
  <si>
    <t>○○○○○</t>
    <phoneticPr fontId="3"/>
  </si>
  <si>
    <t>試作品</t>
    <rPh sb="0" eb="3">
      <t>シサクヒン</t>
    </rPh>
    <phoneticPr fontId="3"/>
  </si>
  <si>
    <t>外注費計</t>
    <rPh sb="0" eb="3">
      <t>ガイチュウヒ</t>
    </rPh>
    <rPh sb="3" eb="4">
      <t>ケイ</t>
    </rPh>
    <phoneticPr fontId="4"/>
  </si>
  <si>
    <t>パンフレット(30部)</t>
    <rPh sb="9" eb="10">
      <t>ブ</t>
    </rPh>
    <phoneticPr fontId="3"/>
  </si>
  <si>
    <t>仕様書のとおり</t>
    <rPh sb="0" eb="3">
      <t>シヨウショ</t>
    </rPh>
    <phoneticPr fontId="3"/>
  </si>
  <si>
    <t>件</t>
    <rPh sb="0" eb="1">
      <t>ケン</t>
    </rPh>
    <phoneticPr fontId="3"/>
  </si>
  <si>
    <t>印刷製本費計</t>
    <rPh sb="0" eb="2">
      <t>インサツ</t>
    </rPh>
    <rPh sb="2" eb="4">
      <t>セイホン</t>
    </rPh>
    <rPh sb="4" eb="5">
      <t>ヒ</t>
    </rPh>
    <rPh sb="5" eb="6">
      <t>ケイ</t>
    </rPh>
    <phoneticPr fontId="4"/>
  </si>
  <si>
    <t>○○会議室</t>
    <rPh sb="2" eb="5">
      <t>カイギシツ</t>
    </rPh>
    <phoneticPr fontId="3"/>
  </si>
  <si>
    <t>(○/○　○○○会議)</t>
    <phoneticPr fontId="3"/>
  </si>
  <si>
    <t>○○市</t>
    <rPh sb="2" eb="3">
      <t>シ</t>
    </rPh>
    <phoneticPr fontId="3"/>
  </si>
  <si>
    <t>お茶代</t>
    <rPh sb="1" eb="3">
      <t>チャダイ</t>
    </rPh>
    <phoneticPr fontId="3"/>
  </si>
  <si>
    <t>本</t>
    <rPh sb="0" eb="1">
      <t>ホン</t>
    </rPh>
    <phoneticPr fontId="3"/>
  </si>
  <si>
    <t>○○商店（株）</t>
    <rPh sb="2" eb="4">
      <t>ショウテン</t>
    </rPh>
    <rPh sb="4" eb="7">
      <t>カブ</t>
    </rPh>
    <phoneticPr fontId="3"/>
  </si>
  <si>
    <t>軽減税率</t>
    <rPh sb="0" eb="2">
      <t>ケイゲン</t>
    </rPh>
    <rPh sb="2" eb="4">
      <t>ゼイリツ</t>
    </rPh>
    <phoneticPr fontId="3"/>
  </si>
  <si>
    <t>会議費計</t>
    <rPh sb="0" eb="3">
      <t>カイギヒ</t>
    </rPh>
    <rPh sb="3" eb="4">
      <t>ケイ</t>
    </rPh>
    <phoneticPr fontId="4"/>
  </si>
  <si>
    <t>○○装置</t>
    <rPh sb="2" eb="4">
      <t>ソウチ</t>
    </rPh>
    <phoneticPr fontId="3"/>
  </si>
  <si>
    <t>送付先：○○大学○○学部(住所)</t>
    <rPh sb="0" eb="3">
      <t>ソウフサキ</t>
    </rPh>
    <rPh sb="6" eb="8">
      <t>ダイガク</t>
    </rPh>
    <rPh sb="10" eb="12">
      <t>ガクブ</t>
    </rPh>
    <rPh sb="13" eb="15">
      <t>ジュウショ</t>
    </rPh>
    <phoneticPr fontId="3"/>
  </si>
  <si>
    <t>○○株</t>
    <rPh sb="2" eb="3">
      <t>カブ</t>
    </rPh>
    <phoneticPr fontId="3"/>
  </si>
  <si>
    <t>プロバイダ料金（１月分）</t>
    <rPh sb="9" eb="11">
      <t>ガツブン</t>
    </rPh>
    <phoneticPr fontId="3"/>
  </si>
  <si>
    <t>月</t>
    <rPh sb="0" eb="1">
      <t>ツキ</t>
    </rPh>
    <phoneticPr fontId="3"/>
  </si>
  <si>
    <t>通信運搬費計</t>
    <rPh sb="0" eb="2">
      <t>ツウシン</t>
    </rPh>
    <rPh sb="2" eb="4">
      <t>ウンパン</t>
    </rPh>
    <rPh sb="4" eb="5">
      <t>ヒ</t>
    </rPh>
    <rPh sb="5" eb="6">
      <t>ケイ</t>
    </rPh>
    <phoneticPr fontId="4"/>
  </si>
  <si>
    <t>○○室電気代○月分</t>
    <rPh sb="2" eb="3">
      <t>シツ</t>
    </rPh>
    <rPh sb="3" eb="6">
      <t>デンキダイ</t>
    </rPh>
    <rPh sb="7" eb="9">
      <t>ツキブン</t>
    </rPh>
    <phoneticPr fontId="3"/>
  </si>
  <si>
    <t>○○電力（株）</t>
    <rPh sb="2" eb="4">
      <t>デンリョク</t>
    </rPh>
    <rPh sb="4" eb="7">
      <t>カブ</t>
    </rPh>
    <phoneticPr fontId="3"/>
  </si>
  <si>
    <t>○○室上下水道料○月分</t>
    <rPh sb="2" eb="3">
      <t>シツ</t>
    </rPh>
    <rPh sb="3" eb="5">
      <t>ジョウゲ</t>
    </rPh>
    <rPh sb="5" eb="6">
      <t>スイ</t>
    </rPh>
    <rPh sb="6" eb="7">
      <t>ドウ</t>
    </rPh>
    <rPh sb="7" eb="8">
      <t>リョウ</t>
    </rPh>
    <rPh sb="9" eb="11">
      <t>ツキブン</t>
    </rPh>
    <phoneticPr fontId="3"/>
  </si>
  <si>
    <t>○○水道事務所</t>
    <rPh sb="2" eb="4">
      <t>スイドウ</t>
    </rPh>
    <rPh sb="4" eb="7">
      <t>ジムショ</t>
    </rPh>
    <phoneticPr fontId="3"/>
  </si>
  <si>
    <t>灯油　○月分</t>
    <rPh sb="0" eb="2">
      <t>トウユ</t>
    </rPh>
    <rPh sb="4" eb="6">
      <t>ガツブン</t>
    </rPh>
    <phoneticPr fontId="3"/>
  </si>
  <si>
    <t>○○温室(本委託業務専用)</t>
    <rPh sb="2" eb="4">
      <t>オンシツ</t>
    </rPh>
    <rPh sb="5" eb="6">
      <t>ホン</t>
    </rPh>
    <rPh sb="6" eb="10">
      <t>イタクギョウム</t>
    </rPh>
    <rPh sb="10" eb="12">
      <t>センヨウ</t>
    </rPh>
    <phoneticPr fontId="3"/>
  </si>
  <si>
    <t>光熱水料計</t>
    <rPh sb="0" eb="4">
      <t>コウネツスイリョウ</t>
    </rPh>
    <rPh sb="4" eb="5">
      <t>ケイ</t>
    </rPh>
    <phoneticPr fontId="4"/>
  </si>
  <si>
    <t>○○○料</t>
    <rPh sb="3" eb="4">
      <t>リョウ</t>
    </rPh>
    <phoneticPr fontId="3"/>
  </si>
  <si>
    <t>期間：○年○月○日～○年○月○日分</t>
    <rPh sb="0" eb="2">
      <t>キカン</t>
    </rPh>
    <rPh sb="4" eb="5">
      <t>ネン</t>
    </rPh>
    <rPh sb="6" eb="7">
      <t>ガツ</t>
    </rPh>
    <rPh sb="8" eb="9">
      <t>ニチ</t>
    </rPh>
    <rPh sb="16" eb="17">
      <t>ブン</t>
    </rPh>
    <phoneticPr fontId="3"/>
  </si>
  <si>
    <t>○○○使用料</t>
    <rPh sb="3" eb="5">
      <t>シヨウ</t>
    </rPh>
    <phoneticPr fontId="3"/>
  </si>
  <si>
    <t>期間：○年○月○日～○年○月○日分</t>
    <phoneticPr fontId="3"/>
  </si>
  <si>
    <t>学内取引</t>
    <rPh sb="0" eb="2">
      <t>ガクナイ</t>
    </rPh>
    <rPh sb="2" eb="4">
      <t>トリヒキ</t>
    </rPh>
    <phoneticPr fontId="3"/>
  </si>
  <si>
    <t>光熱水料等</t>
    <rPh sb="0" eb="4">
      <t>コウネツスイリョウ</t>
    </rPh>
    <rPh sb="4" eb="5">
      <t>トウ</t>
    </rPh>
    <phoneticPr fontId="4"/>
  </si>
  <si>
    <t>電気料金</t>
    <phoneticPr fontId="3"/>
  </si>
  <si>
    <t>別紙算出根拠資料のとおり</t>
    <rPh sb="0" eb="2">
      <t>ベッシ</t>
    </rPh>
    <rPh sb="2" eb="4">
      <t>サンシュツ</t>
    </rPh>
    <rPh sb="4" eb="6">
      <t>コンキョ</t>
    </rPh>
    <rPh sb="6" eb="8">
      <t>シリョウ</t>
    </rPh>
    <phoneticPr fontId="3"/>
  </si>
  <si>
    <t>○○電力㈱</t>
    <rPh sb="2" eb="4">
      <t>デンリョク</t>
    </rPh>
    <phoneticPr fontId="3"/>
  </si>
  <si>
    <t>【参考】別紙人件費等内訳</t>
    <rPh sb="1" eb="3">
      <t>サンコウ</t>
    </rPh>
    <rPh sb="6" eb="9">
      <t>ジンケンヒ</t>
    </rPh>
    <rPh sb="9" eb="10">
      <t>トウ</t>
    </rPh>
    <rPh sb="10" eb="12">
      <t>ウチワケ</t>
    </rPh>
    <phoneticPr fontId="4"/>
  </si>
  <si>
    <t>　様式ではなく、単なる計算の一例です。</t>
    <rPh sb="1" eb="3">
      <t>ヨウシキ</t>
    </rPh>
    <rPh sb="8" eb="9">
      <t>タン</t>
    </rPh>
    <rPh sb="11" eb="13">
      <t>ケイサン</t>
    </rPh>
    <rPh sb="14" eb="16">
      <t>イチレイ</t>
    </rPh>
    <phoneticPr fontId="3"/>
  </si>
  <si>
    <t>支払日</t>
    <rPh sb="0" eb="3">
      <t>シハライビ</t>
    </rPh>
    <phoneticPr fontId="7"/>
  </si>
  <si>
    <t>従事月</t>
    <rPh sb="0" eb="2">
      <t>ジュウジ</t>
    </rPh>
    <rPh sb="2" eb="3">
      <t>ツキ</t>
    </rPh>
    <phoneticPr fontId="7"/>
  </si>
  <si>
    <t>職員名</t>
  </si>
  <si>
    <t>②交通費単価</t>
    <phoneticPr fontId="3"/>
  </si>
  <si>
    <t>③交通費
（課税）</t>
    <rPh sb="6" eb="8">
      <t>カゼイ</t>
    </rPh>
    <phoneticPr fontId="4"/>
  </si>
  <si>
    <t>④出役時間</t>
    <phoneticPr fontId="3"/>
  </si>
  <si>
    <t>⑤賃金単価</t>
    <phoneticPr fontId="3"/>
  </si>
  <si>
    <t>⑥うち課税外</t>
    <rPh sb="3" eb="6">
      <t>カゼイガイ</t>
    </rPh>
    <phoneticPr fontId="3"/>
  </si>
  <si>
    <t>⑦賃金</t>
    <rPh sb="1" eb="3">
      <t>チンギン</t>
    </rPh>
    <phoneticPr fontId="3"/>
  </si>
  <si>
    <t>⑧うち課税外</t>
    <rPh sb="3" eb="6">
      <t>カゼイガイ</t>
    </rPh>
    <phoneticPr fontId="3"/>
  </si>
  <si>
    <t>⑨社会保険料負担金
（非課税）</t>
    <rPh sb="1" eb="3">
      <t>シャカイ</t>
    </rPh>
    <rPh sb="3" eb="6">
      <t>ホケンリョウ</t>
    </rPh>
    <rPh sb="6" eb="9">
      <t>フタンキン</t>
    </rPh>
    <rPh sb="11" eb="14">
      <t>ヒカゼイ</t>
    </rPh>
    <phoneticPr fontId="7"/>
  </si>
  <si>
    <t>⑩雇用保険
事業主
(非課税）</t>
    <rPh sb="1" eb="3">
      <t>コヨウ</t>
    </rPh>
    <rPh sb="3" eb="5">
      <t>ホケン</t>
    </rPh>
    <rPh sb="6" eb="9">
      <t>ジギョウヌシ</t>
    </rPh>
    <rPh sb="11" eb="14">
      <t>ヒカゼイ</t>
    </rPh>
    <phoneticPr fontId="7"/>
  </si>
  <si>
    <t>⑪労災保険料
(非課税）</t>
    <rPh sb="1" eb="3">
      <t>ロウサイ</t>
    </rPh>
    <rPh sb="3" eb="6">
      <t>ホケンリョウ</t>
    </rPh>
    <phoneticPr fontId="7"/>
  </si>
  <si>
    <t>⑫事業主負担額計</t>
    <rPh sb="1" eb="4">
      <t>ジギョウヌシ</t>
    </rPh>
    <rPh sb="4" eb="7">
      <t>フタンガク</t>
    </rPh>
    <rPh sb="7" eb="8">
      <t>ケイ</t>
    </rPh>
    <phoneticPr fontId="4"/>
  </si>
  <si>
    <t>⑬総額
(③+⑦+⑫)</t>
    <rPh sb="1" eb="3">
      <t>ソウガク</t>
    </rPh>
    <phoneticPr fontId="7"/>
  </si>
  <si>
    <t>⑭うち課税外(⑧+⑫)</t>
    <rPh sb="3" eb="6">
      <t>カゼイガイ</t>
    </rPh>
    <phoneticPr fontId="3"/>
  </si>
  <si>
    <t>備　考</t>
    <rPh sb="0" eb="1">
      <t>ソナエ</t>
    </rPh>
    <rPh sb="2" eb="3">
      <t>コウ</t>
    </rPh>
    <phoneticPr fontId="4"/>
  </si>
  <si>
    <t>1月</t>
  </si>
  <si>
    <t>○○　○○</t>
  </si>
  <si>
    <t>＊１</t>
    <phoneticPr fontId="3"/>
  </si>
  <si>
    <t>2月</t>
  </si>
  <si>
    <t>3月</t>
    <rPh sb="1" eb="2">
      <t>ガツ</t>
    </rPh>
    <phoneticPr fontId="3"/>
  </si>
  <si>
    <t>人件費</t>
    <rPh sb="0" eb="3">
      <t>ジンケンヒ</t>
    </rPh>
    <phoneticPr fontId="3"/>
  </si>
  <si>
    <t>4月</t>
    <rPh sb="1" eb="2">
      <t>ガツ</t>
    </rPh>
    <phoneticPr fontId="3"/>
  </si>
  <si>
    <t>◎◎　◎◎</t>
    <phoneticPr fontId="3"/>
  </si>
  <si>
    <t>5月</t>
  </si>
  <si>
    <t>6月</t>
  </si>
  <si>
    <t>7月</t>
  </si>
  <si>
    <t>8月</t>
  </si>
  <si>
    <t>9月</t>
  </si>
  <si>
    <t>10月</t>
  </si>
  <si>
    <t>11月</t>
  </si>
  <si>
    <t>12月</t>
  </si>
  <si>
    <t>○月○日</t>
    <rPh sb="1" eb="2">
      <t>ガツ</t>
    </rPh>
    <rPh sb="3" eb="4">
      <t>ニチ</t>
    </rPh>
    <phoneticPr fontId="3"/>
  </si>
  <si>
    <t>○月</t>
    <rPh sb="1" eb="2">
      <t>ガツ</t>
    </rPh>
    <phoneticPr fontId="3"/>
  </si>
  <si>
    <t>□□　□□</t>
    <phoneticPr fontId="3"/>
  </si>
  <si>
    <t>賃金</t>
    <rPh sb="0" eb="2">
      <t>チンギン</t>
    </rPh>
    <phoneticPr fontId="4"/>
  </si>
  <si>
    <t>総計</t>
    <rPh sb="0" eb="2">
      <t>ソウケイ</t>
    </rPh>
    <phoneticPr fontId="3"/>
  </si>
  <si>
    <t>＊１　人件費単価には各種手当て、法定福利費等を含む。単価の計算は別紙。</t>
    <rPh sb="3" eb="6">
      <t>ジンケンヒ</t>
    </rPh>
    <rPh sb="6" eb="8">
      <t>タンカ</t>
    </rPh>
    <rPh sb="10" eb="12">
      <t>カクシュ</t>
    </rPh>
    <rPh sb="12" eb="14">
      <t>テア</t>
    </rPh>
    <rPh sb="16" eb="18">
      <t>ホウテイ</t>
    </rPh>
    <rPh sb="18" eb="21">
      <t>フクリヒ</t>
    </rPh>
    <rPh sb="21" eb="22">
      <t>トウ</t>
    </rPh>
    <rPh sb="23" eb="24">
      <t>フク</t>
    </rPh>
    <rPh sb="26" eb="28">
      <t>タンカ</t>
    </rPh>
    <rPh sb="29" eb="31">
      <t>ケイサン</t>
    </rPh>
    <rPh sb="32" eb="34">
      <t>ベッシ</t>
    </rPh>
    <phoneticPr fontId="3"/>
  </si>
  <si>
    <t>プルダウン選択</t>
    <rPh sb="5" eb="7">
      <t>センタク</t>
    </rPh>
    <phoneticPr fontId="3"/>
  </si>
  <si>
    <t>交通費単価</t>
    <rPh sb="0" eb="5">
      <t>コウツウヒタンカ</t>
    </rPh>
    <phoneticPr fontId="3"/>
  </si>
  <si>
    <t>【参考】人件費時間単価計算</t>
    <rPh sb="4" eb="7">
      <t>ジンケンヒ</t>
    </rPh>
    <rPh sb="7" eb="9">
      <t>ジカン</t>
    </rPh>
    <rPh sb="11" eb="13">
      <t>ケイサン</t>
    </rPh>
    <phoneticPr fontId="3"/>
  </si>
  <si>
    <t>算定基準</t>
    <rPh sb="0" eb="2">
      <t>サンテイ</t>
    </rPh>
    <rPh sb="2" eb="4">
      <t>キジュン</t>
    </rPh>
    <phoneticPr fontId="3"/>
  </si>
  <si>
    <t>社員単価は、「人件費時間単価 ＝ (年間総支給額＋年間法定福利費等)÷年間理論総労働時間」を時間単価とする。</t>
    <rPh sb="0" eb="2">
      <t>シャイン</t>
    </rPh>
    <rPh sb="2" eb="4">
      <t>タンカ</t>
    </rPh>
    <rPh sb="7" eb="10">
      <t>ジンケンヒ</t>
    </rPh>
    <rPh sb="10" eb="12">
      <t>ジカン</t>
    </rPh>
    <rPh sb="12" eb="14">
      <t>タンカ</t>
    </rPh>
    <rPh sb="18" eb="20">
      <t>ネンカン</t>
    </rPh>
    <rPh sb="20" eb="21">
      <t>ソウ</t>
    </rPh>
    <rPh sb="21" eb="23">
      <t>シキュウ</t>
    </rPh>
    <rPh sb="23" eb="24">
      <t>ガク</t>
    </rPh>
    <rPh sb="27" eb="29">
      <t>ホウテイ</t>
    </rPh>
    <rPh sb="29" eb="32">
      <t>フクリヒ</t>
    </rPh>
    <rPh sb="32" eb="33">
      <t>トウ</t>
    </rPh>
    <rPh sb="35" eb="37">
      <t>ネンカン</t>
    </rPh>
    <rPh sb="37" eb="39">
      <t>リロン</t>
    </rPh>
    <rPh sb="39" eb="40">
      <t>ソウ</t>
    </rPh>
    <rPh sb="40" eb="42">
      <t>ロウドウ</t>
    </rPh>
    <rPh sb="42" eb="44">
      <t>ジカン</t>
    </rPh>
    <rPh sb="46" eb="48">
      <t>ジカン</t>
    </rPh>
    <rPh sb="48" eb="50">
      <t>タンカ</t>
    </rPh>
    <phoneticPr fontId="3"/>
  </si>
  <si>
    <t>社員単価計算</t>
    <rPh sb="0" eb="2">
      <t>シャイン</t>
    </rPh>
    <rPh sb="2" eb="4">
      <t>タンカ</t>
    </rPh>
    <rPh sb="4" eb="6">
      <t>ケイサン</t>
    </rPh>
    <phoneticPr fontId="3"/>
  </si>
  <si>
    <t>期間</t>
    <rPh sb="0" eb="2">
      <t>キカン</t>
    </rPh>
    <phoneticPr fontId="7"/>
  </si>
  <si>
    <t>社員名</t>
    <rPh sb="0" eb="2">
      <t>シャイン</t>
    </rPh>
    <phoneticPr fontId="3"/>
  </si>
  <si>
    <t>基本給</t>
    <phoneticPr fontId="4"/>
  </si>
  <si>
    <t>通勤手当
（課税）</t>
    <rPh sb="0" eb="2">
      <t>ツウキン</t>
    </rPh>
    <rPh sb="2" eb="4">
      <t>テアテ</t>
    </rPh>
    <rPh sb="6" eb="8">
      <t>カゼイ</t>
    </rPh>
    <phoneticPr fontId="3"/>
  </si>
  <si>
    <t>管理職手当</t>
    <rPh sb="0" eb="3">
      <t>カンリショク</t>
    </rPh>
    <rPh sb="3" eb="5">
      <t>テアテ</t>
    </rPh>
    <phoneticPr fontId="4"/>
  </si>
  <si>
    <t>家族手当</t>
    <rPh sb="0" eb="2">
      <t>カゾク</t>
    </rPh>
    <rPh sb="2" eb="4">
      <t>テアテ</t>
    </rPh>
    <phoneticPr fontId="4"/>
  </si>
  <si>
    <t>住宅手当</t>
    <rPh sb="0" eb="2">
      <t>ジュウタク</t>
    </rPh>
    <rPh sb="2" eb="4">
      <t>テアテ</t>
    </rPh>
    <phoneticPr fontId="4"/>
  </si>
  <si>
    <t>ボーナス</t>
    <phoneticPr fontId="4"/>
  </si>
  <si>
    <t>子ども・子育て拠出金</t>
    <rPh sb="0" eb="1">
      <t>コ</t>
    </rPh>
    <rPh sb="4" eb="6">
      <t>コソダ</t>
    </rPh>
    <rPh sb="7" eb="10">
      <t>キョシュツキン</t>
    </rPh>
    <phoneticPr fontId="7"/>
  </si>
  <si>
    <t>社会保険料事業所負担</t>
    <rPh sb="0" eb="2">
      <t>シャカイ</t>
    </rPh>
    <rPh sb="2" eb="5">
      <t>ホケンリョウ</t>
    </rPh>
    <rPh sb="5" eb="8">
      <t>ジギョウショ</t>
    </rPh>
    <rPh sb="8" eb="10">
      <t>フタン</t>
    </rPh>
    <phoneticPr fontId="7"/>
  </si>
  <si>
    <t>雇用保険
事業所負担</t>
    <rPh sb="0" eb="2">
      <t>コヨウ</t>
    </rPh>
    <rPh sb="2" eb="4">
      <t>ホケン</t>
    </rPh>
    <rPh sb="5" eb="8">
      <t>ジギョウショ</t>
    </rPh>
    <rPh sb="8" eb="10">
      <t>フタン</t>
    </rPh>
    <phoneticPr fontId="7"/>
  </si>
  <si>
    <t>労災保険料</t>
    <rPh sb="0" eb="2">
      <t>ロウサイ</t>
    </rPh>
    <rPh sb="2" eb="5">
      <t>ホケンリョウ</t>
    </rPh>
    <phoneticPr fontId="7"/>
  </si>
  <si>
    <t>合計</t>
    <phoneticPr fontId="3"/>
  </si>
  <si>
    <t>うち課税外</t>
    <rPh sb="2" eb="4">
      <t>カゼイ</t>
    </rPh>
    <rPh sb="4" eb="5">
      <t>ガイ</t>
    </rPh>
    <phoneticPr fontId="3"/>
  </si>
  <si>
    <t>年間総労働時間</t>
    <rPh sb="0" eb="2">
      <t>ネンカン</t>
    </rPh>
    <rPh sb="2" eb="3">
      <t>ソウ</t>
    </rPh>
    <rPh sb="3" eb="5">
      <t>ロウドウ</t>
    </rPh>
    <rPh sb="5" eb="7">
      <t>ジカン</t>
    </rPh>
    <phoneticPr fontId="7"/>
  </si>
  <si>
    <t>人件費単価</t>
    <rPh sb="0" eb="3">
      <t>ジンケンヒ</t>
    </rPh>
    <rPh sb="3" eb="5">
      <t>タンカ</t>
    </rPh>
    <phoneticPr fontId="7"/>
  </si>
  <si>
    <t>〃</t>
    <phoneticPr fontId="3"/>
  </si>
  <si>
    <t>当社営業日数</t>
    <rPh sb="0" eb="2">
      <t>トウシャ</t>
    </rPh>
    <rPh sb="2" eb="4">
      <t>エイギョウ</t>
    </rPh>
    <rPh sb="4" eb="6">
      <t>ニッスウ</t>
    </rPh>
    <phoneticPr fontId="3"/>
  </si>
  <si>
    <t>ただし、中途採用など前年支給実績による算定が困難な場合は、別途協議のうえ定める
ものとする</t>
    <phoneticPr fontId="3"/>
  </si>
  <si>
    <t>年間</t>
    <rPh sb="0" eb="2">
      <t>ネンカン</t>
    </rPh>
    <phoneticPr fontId="3"/>
  </si>
  <si>
    <t>※年間理論総労働時間は、営業カレンダー等から年間所定営業日数を算出し、就業規則等から１日あたりの所定労働時間を算出し、</t>
    <phoneticPr fontId="3"/>
  </si>
  <si>
    <t>これらを乗じて得た時間とする</t>
  </si>
  <si>
    <t>※金額、単価、時間など実際支出した経費を算出する場合における小数点以下の端数処理は、国の基準（国等の債権債務等の</t>
    <rPh sb="1" eb="3">
      <t>キンガク</t>
    </rPh>
    <rPh sb="4" eb="6">
      <t>タンカ</t>
    </rPh>
    <rPh sb="7" eb="9">
      <t>ジカン</t>
    </rPh>
    <rPh sb="11" eb="13">
      <t>ジッサイ</t>
    </rPh>
    <rPh sb="13" eb="15">
      <t>シシュツ</t>
    </rPh>
    <rPh sb="17" eb="19">
      <t>ケイヒ</t>
    </rPh>
    <rPh sb="20" eb="22">
      <t>サンシュツ</t>
    </rPh>
    <rPh sb="24" eb="26">
      <t>バアイ</t>
    </rPh>
    <rPh sb="30" eb="33">
      <t>ショウスウテン</t>
    </rPh>
    <rPh sb="33" eb="35">
      <t>イカ</t>
    </rPh>
    <rPh sb="36" eb="38">
      <t>ハスウ</t>
    </rPh>
    <rPh sb="38" eb="40">
      <t>ショリ</t>
    </rPh>
    <rPh sb="42" eb="43">
      <t>クニ</t>
    </rPh>
    <rPh sb="44" eb="46">
      <t>キジュン</t>
    </rPh>
    <rPh sb="47" eb="48">
      <t>クニ</t>
    </rPh>
    <rPh sb="48" eb="49">
      <t>トウ</t>
    </rPh>
    <rPh sb="50" eb="52">
      <t>サイケン</t>
    </rPh>
    <rPh sb="52" eb="54">
      <t>サイム</t>
    </rPh>
    <rPh sb="54" eb="55">
      <t>トウ</t>
    </rPh>
    <phoneticPr fontId="3"/>
  </si>
  <si>
    <t>【参考】別紙旅費等内訳</t>
    <rPh sb="1" eb="3">
      <t>サンコウ</t>
    </rPh>
    <rPh sb="6" eb="8">
      <t>リョヒ</t>
    </rPh>
    <rPh sb="8" eb="9">
      <t>トウ</t>
    </rPh>
    <rPh sb="9" eb="11">
      <t>ウチワケ</t>
    </rPh>
    <phoneticPr fontId="4"/>
  </si>
  <si>
    <t>番号</t>
    <rPh sb="0" eb="2">
      <t>バンゴウ</t>
    </rPh>
    <phoneticPr fontId="7"/>
  </si>
  <si>
    <t>出張日付
（自）</t>
    <rPh sb="0" eb="2">
      <t>シュッチョウ</t>
    </rPh>
    <rPh sb="2" eb="4">
      <t>ヒヅ</t>
    </rPh>
    <rPh sb="6" eb="7">
      <t>ジ</t>
    </rPh>
    <phoneticPr fontId="7"/>
  </si>
  <si>
    <t>出張日付
（至）</t>
    <rPh sb="0" eb="2">
      <t>シュッチョウ</t>
    </rPh>
    <rPh sb="2" eb="4">
      <t>ヒヅ</t>
    </rPh>
    <rPh sb="6" eb="7">
      <t>イタ</t>
    </rPh>
    <phoneticPr fontId="7"/>
  </si>
  <si>
    <t>出張者所属</t>
    <rPh sb="0" eb="3">
      <t>シュッチョウシャ</t>
    </rPh>
    <rPh sb="3" eb="5">
      <t>ショゾク</t>
    </rPh>
    <phoneticPr fontId="7"/>
  </si>
  <si>
    <t>出張者</t>
    <rPh sb="0" eb="3">
      <t>シュッチョウシャ</t>
    </rPh>
    <phoneticPr fontId="3"/>
  </si>
  <si>
    <t>出張件名（用務）
件名で本委託業務との関連性が分からない場合は、件名の外、本委託業務との関連性が分かる出張内容を記載すること。</t>
    <rPh sb="0" eb="2">
      <t>シュッチョウ</t>
    </rPh>
    <rPh sb="2" eb="4">
      <t>ケンメイ</t>
    </rPh>
    <rPh sb="5" eb="7">
      <t>ヨウム</t>
    </rPh>
    <rPh sb="9" eb="11">
      <t>ケンメイ</t>
    </rPh>
    <rPh sb="12" eb="13">
      <t>ホン</t>
    </rPh>
    <rPh sb="13" eb="15">
      <t>イタク</t>
    </rPh>
    <rPh sb="15" eb="17">
      <t>ギョウム</t>
    </rPh>
    <rPh sb="19" eb="22">
      <t>カンレンセイ</t>
    </rPh>
    <rPh sb="23" eb="24">
      <t>ワ</t>
    </rPh>
    <rPh sb="28" eb="30">
      <t>バアイ</t>
    </rPh>
    <rPh sb="32" eb="34">
      <t>ケンメイ</t>
    </rPh>
    <rPh sb="35" eb="36">
      <t>ホカ</t>
    </rPh>
    <rPh sb="37" eb="38">
      <t>ホン</t>
    </rPh>
    <rPh sb="38" eb="40">
      <t>イタク</t>
    </rPh>
    <rPh sb="40" eb="42">
      <t>ギョウム</t>
    </rPh>
    <rPh sb="44" eb="47">
      <t>カンレンセイ</t>
    </rPh>
    <rPh sb="48" eb="49">
      <t>ワ</t>
    </rPh>
    <rPh sb="51" eb="53">
      <t>シュッチョウ</t>
    </rPh>
    <rPh sb="53" eb="55">
      <t>ナイヨウ</t>
    </rPh>
    <rPh sb="56" eb="58">
      <t>キサイ</t>
    </rPh>
    <phoneticPr fontId="4"/>
  </si>
  <si>
    <t>出発地</t>
    <rPh sb="0" eb="3">
      <t>シュッパツチ</t>
    </rPh>
    <phoneticPr fontId="3"/>
  </si>
  <si>
    <t>訪問先（住所）</t>
    <rPh sb="0" eb="3">
      <t>ホウモンサキ</t>
    </rPh>
    <rPh sb="4" eb="6">
      <t>ジュウショ</t>
    </rPh>
    <phoneticPr fontId="4"/>
  </si>
  <si>
    <t>旅費支給
金額</t>
    <rPh sb="0" eb="2">
      <t>リョヒ</t>
    </rPh>
    <rPh sb="2" eb="4">
      <t>シキュウ</t>
    </rPh>
    <rPh sb="5" eb="7">
      <t>キンガク</t>
    </rPh>
    <phoneticPr fontId="3"/>
  </si>
  <si>
    <t>支払
相手先</t>
    <rPh sb="0" eb="2">
      <t>シハライ</t>
    </rPh>
    <rPh sb="3" eb="6">
      <t>アイテサキ</t>
    </rPh>
    <phoneticPr fontId="3"/>
  </si>
  <si>
    <t>支払日</t>
    <rPh sb="0" eb="3">
      <t>シハライビ</t>
    </rPh>
    <phoneticPr fontId="3"/>
  </si>
  <si>
    <t>課税外(不・非課税)金額</t>
    <rPh sb="0" eb="2">
      <t>カゼイ</t>
    </rPh>
    <rPh sb="2" eb="3">
      <t>ガイ</t>
    </rPh>
    <rPh sb="4" eb="5">
      <t>フ</t>
    </rPh>
    <rPh sb="6" eb="9">
      <t>ヒカゼイ</t>
    </rPh>
    <rPh sb="10" eb="12">
      <t>キンガク</t>
    </rPh>
    <phoneticPr fontId="3"/>
  </si>
  <si>
    <r>
      <t>備考
番号、記号等により旅費計算書、</t>
    </r>
    <r>
      <rPr>
        <b/>
        <sz val="11"/>
        <color rgb="FFFF0000"/>
        <rFont val="ＭＳ Ｐゴシック"/>
        <family val="3"/>
        <charset val="128"/>
        <scheme val="minor"/>
      </rPr>
      <t>旅費行程表</t>
    </r>
    <r>
      <rPr>
        <sz val="11"/>
        <rFont val="ＭＳ Ｐゴシック"/>
        <family val="3"/>
        <charset val="128"/>
        <scheme val="minor"/>
      </rPr>
      <t>と紐付けし、記載してください。</t>
    </r>
    <rPh sb="0" eb="2">
      <t>ビコウ</t>
    </rPh>
    <rPh sb="3" eb="5">
      <t>バンゴウ</t>
    </rPh>
    <rPh sb="6" eb="8">
      <t>キゴウ</t>
    </rPh>
    <rPh sb="8" eb="9">
      <t>トウ</t>
    </rPh>
    <rPh sb="12" eb="14">
      <t>リョヒ</t>
    </rPh>
    <rPh sb="14" eb="17">
      <t>ケイサンショ</t>
    </rPh>
    <rPh sb="18" eb="20">
      <t>リョヒ</t>
    </rPh>
    <rPh sb="20" eb="23">
      <t>コウテイヒョウ</t>
    </rPh>
    <rPh sb="24" eb="26">
      <t>ヒモヅ</t>
    </rPh>
    <rPh sb="29" eb="31">
      <t>キサイ</t>
    </rPh>
    <phoneticPr fontId="3"/>
  </si>
  <si>
    <t>（国内旅費）</t>
    <rPh sb="1" eb="3">
      <t>コクナイ</t>
    </rPh>
    <rPh sb="3" eb="5">
      <t>リョヒ</t>
    </rPh>
    <phoneticPr fontId="3"/>
  </si>
  <si>
    <t>○○研究領域</t>
    <rPh sb="2" eb="4">
      <t>ケンキュウ</t>
    </rPh>
    <rPh sb="4" eb="6">
      <t>リョウイキ</t>
    </rPh>
    <phoneticPr fontId="3"/>
  </si>
  <si>
    <t>○○太郎</t>
    <rPh sb="2" eb="4">
      <t>タロウ</t>
    </rPh>
    <phoneticPr fontId="3"/>
  </si>
  <si>
    <t>○○研究会成果発表</t>
    <rPh sb="2" eb="5">
      <t>ケンキュウカイ</t>
    </rPh>
    <rPh sb="5" eb="7">
      <t>セイカ</t>
    </rPh>
    <rPh sb="7" eb="9">
      <t>ハッピョウ</t>
    </rPh>
    <phoneticPr fontId="3"/>
  </si>
  <si>
    <t>茨城県つくば市</t>
    <rPh sb="0" eb="3">
      <t>イバラキケン</t>
    </rPh>
    <rPh sb="6" eb="7">
      <t>シ</t>
    </rPh>
    <phoneticPr fontId="3"/>
  </si>
  <si>
    <t>○○大学(福岡県福岡市)</t>
    <rPh sb="2" eb="4">
      <t>ダイガク</t>
    </rPh>
    <rPh sb="5" eb="8">
      <t>フクオカケン</t>
    </rPh>
    <rPh sb="8" eb="11">
      <t>フクオカシ</t>
    </rPh>
    <phoneticPr fontId="3"/>
  </si>
  <si>
    <t>○○調査</t>
    <rPh sb="2" eb="4">
      <t>チョウサ</t>
    </rPh>
    <phoneticPr fontId="3"/>
  </si>
  <si>
    <t>合計</t>
    <rPh sb="0" eb="2">
      <t>ゴウケイ</t>
    </rPh>
    <phoneticPr fontId="3"/>
  </si>
  <si>
    <t>（依頼出張）</t>
    <rPh sb="1" eb="3">
      <t>イライ</t>
    </rPh>
    <rPh sb="3" eb="5">
      <t>シュッチョウ</t>
    </rPh>
    <phoneticPr fontId="3"/>
  </si>
  <si>
    <t>（外国旅費）</t>
    <rPh sb="1" eb="3">
      <t>ガイコク</t>
    </rPh>
    <rPh sb="3" eb="5">
      <t>リョヒ</t>
    </rPh>
    <phoneticPr fontId="3"/>
  </si>
  <si>
    <t>※出張件名（用務）、出張者毎に1行に作成をしてください。</t>
    <rPh sb="1" eb="3">
      <t>シュッチョウ</t>
    </rPh>
    <rPh sb="3" eb="5">
      <t>ケンメイ</t>
    </rPh>
    <rPh sb="6" eb="8">
      <t>ヨウム</t>
    </rPh>
    <rPh sb="10" eb="13">
      <t>シュッチョウシャ</t>
    </rPh>
    <rPh sb="13" eb="14">
      <t>ゴト</t>
    </rPh>
    <rPh sb="16" eb="17">
      <t>ギョウ</t>
    </rPh>
    <rPh sb="18" eb="20">
      <t>サクセイ</t>
    </rPh>
    <phoneticPr fontId="3"/>
  </si>
  <si>
    <t>※旅費計算書等に旅行行程の記載がない場合には、旅行行程表を作成してください。</t>
    <rPh sb="1" eb="3">
      <t>リョヒ</t>
    </rPh>
    <rPh sb="3" eb="6">
      <t>ケイサンショ</t>
    </rPh>
    <rPh sb="6" eb="7">
      <t>トウ</t>
    </rPh>
    <rPh sb="8" eb="10">
      <t>リョコウ</t>
    </rPh>
    <rPh sb="10" eb="12">
      <t>コウテイ</t>
    </rPh>
    <rPh sb="13" eb="15">
      <t>キサイ</t>
    </rPh>
    <rPh sb="18" eb="20">
      <t>バアイ</t>
    </rPh>
    <rPh sb="23" eb="25">
      <t>リョコウ</t>
    </rPh>
    <rPh sb="25" eb="28">
      <t>コウテイヒョウ</t>
    </rPh>
    <rPh sb="29" eb="31">
      <t>サクセイ</t>
    </rPh>
    <phoneticPr fontId="3"/>
  </si>
  <si>
    <t>【参考】別紙旅行行程表</t>
    <rPh sb="1" eb="3">
      <t>サンコウ</t>
    </rPh>
    <rPh sb="6" eb="8">
      <t>リョコウ</t>
    </rPh>
    <rPh sb="8" eb="11">
      <t>コウテイヒョウ</t>
    </rPh>
    <phoneticPr fontId="4"/>
  </si>
  <si>
    <t>番号</t>
    <rPh sb="0" eb="2">
      <t>バンゴウ</t>
    </rPh>
    <phoneticPr fontId="3"/>
  </si>
  <si>
    <t>年月日</t>
    <rPh sb="0" eb="3">
      <t>ネンガッピ</t>
    </rPh>
    <phoneticPr fontId="3"/>
  </si>
  <si>
    <t>用務先（到着地）</t>
    <rPh sb="0" eb="2">
      <t>ヨウム</t>
    </rPh>
    <rPh sb="2" eb="3">
      <t>サキ</t>
    </rPh>
    <rPh sb="4" eb="7">
      <t>トウチャクチ</t>
    </rPh>
    <phoneticPr fontId="3"/>
  </si>
  <si>
    <t>宿泊地</t>
    <rPh sb="0" eb="3">
      <t>シュクハクチ</t>
    </rPh>
    <phoneticPr fontId="3"/>
  </si>
  <si>
    <t>交通手段</t>
    <rPh sb="0" eb="2">
      <t>コウツウ</t>
    </rPh>
    <rPh sb="2" eb="4">
      <t>シュダン</t>
    </rPh>
    <phoneticPr fontId="3"/>
  </si>
  <si>
    <t>交通費</t>
    <rPh sb="0" eb="3">
      <t>コウツウヒ</t>
    </rPh>
    <phoneticPr fontId="3"/>
  </si>
  <si>
    <t>日当</t>
    <rPh sb="0" eb="2">
      <t>ニットウ</t>
    </rPh>
    <phoneticPr fontId="3"/>
  </si>
  <si>
    <t>宿泊費</t>
    <rPh sb="0" eb="3">
      <t>シュクハクヒ</t>
    </rPh>
    <phoneticPr fontId="3"/>
  </si>
  <si>
    <t>備考</t>
    <rPh sb="0" eb="2">
      <t>ビコウ</t>
    </rPh>
    <phoneticPr fontId="3"/>
  </si>
  <si>
    <t>つくば</t>
  </si>
  <si>
    <t>羽田空港</t>
    <rPh sb="0" eb="2">
      <t>ハネダ</t>
    </rPh>
    <rPh sb="2" eb="4">
      <t>クウコウ</t>
    </rPh>
    <phoneticPr fontId="3"/>
  </si>
  <si>
    <t>鉄道</t>
    <rPh sb="0" eb="2">
      <t>テツドウ</t>
    </rPh>
    <phoneticPr fontId="3"/>
  </si>
  <si>
    <t>福岡空港</t>
    <rPh sb="0" eb="2">
      <t>フクオカ</t>
    </rPh>
    <rPh sb="2" eb="4">
      <t>クウコウ</t>
    </rPh>
    <phoneticPr fontId="3"/>
  </si>
  <si>
    <t>航空機</t>
    <rPh sb="0" eb="3">
      <t>コウクウキ</t>
    </rPh>
    <phoneticPr fontId="3"/>
  </si>
  <si>
    <t>○○（到着地）</t>
    <rPh sb="3" eb="6">
      <t>トウチャクチ</t>
    </rPh>
    <phoneticPr fontId="3"/>
  </si>
  <si>
    <t>札幌</t>
    <rPh sb="0" eb="2">
      <t>サッポロ</t>
    </rPh>
    <phoneticPr fontId="3"/>
  </si>
  <si>
    <t>○○</t>
    <phoneticPr fontId="3"/>
  </si>
  <si>
    <t>合計金額</t>
    <rPh sb="0" eb="2">
      <t>ゴウケイ</t>
    </rPh>
    <rPh sb="2" eb="4">
      <t>キンガク</t>
    </rPh>
    <phoneticPr fontId="3"/>
  </si>
  <si>
    <t>e-Rad課題ID(半角英数字)：</t>
    <phoneticPr fontId="3"/>
  </si>
  <si>
    <t>確認事項</t>
    <rPh sb="0" eb="2">
      <t>カクニン</t>
    </rPh>
    <rPh sb="2" eb="4">
      <t>ジコウ</t>
    </rPh>
    <phoneticPr fontId="3"/>
  </si>
  <si>
    <t>　ａ）～ｃ）の条件をすべて満たす場合には、⼈件費、賃⾦で被雇⽤者の年次有給休暇取得に伴う費⽤を計上することができます。</t>
    <phoneticPr fontId="3"/>
  </si>
  <si>
    <t>ａ）</t>
    <phoneticPr fontId="3"/>
  </si>
  <si>
    <t>雇⽤契約書、労働条件通知書により当該被雇⽤者が委託業務のみに従事することが明確になっていること。雇⽤契約開始時に従事内容が明確では無い場合は、雇⽤契約書の締結時に以下項⽬記載の委託業務のみ従事することが記載された⼈事担当者による証明書類の作成を⾏ってください。
[委託業務のみ従事する証明書類／以下、記載事項]
1)所属⽒名,2)雇⽤期間,3)委託期間,4)従事する事業名及び研究課題名,5)従事内容(具体的に記載)･雇⽤形態･従事期間</t>
    <phoneticPr fontId="3"/>
  </si>
  <si>
    <t>ｂ）</t>
    <phoneticPr fontId="3"/>
  </si>
  <si>
    <t>雇⽤契約書、労働条件通知書に年次有給休暇の取扱が規定されていること（規定されていない場合には雇⽤責任者の証明書、各構成員の規程等により明確になっていること。）</t>
    <phoneticPr fontId="3"/>
  </si>
  <si>
    <t>ｃ）</t>
    <phoneticPr fontId="3"/>
  </si>
  <si>
    <t>構成員名</t>
    <rPh sb="0" eb="3">
      <t>コウセイイン</t>
    </rPh>
    <rPh sb="3" eb="4">
      <t>メイ</t>
    </rPh>
    <phoneticPr fontId="3"/>
  </si>
  <si>
    <t>委託研究従事期間</t>
    <rPh sb="0" eb="2">
      <t>イタク</t>
    </rPh>
    <rPh sb="2" eb="4">
      <t>ケンキュウ</t>
    </rPh>
    <rPh sb="4" eb="6">
      <t>ジュウジ</t>
    </rPh>
    <rPh sb="6" eb="8">
      <t>キカン</t>
    </rPh>
    <phoneticPr fontId="3"/>
  </si>
  <si>
    <t>年次有給休暇付与日</t>
    <rPh sb="0" eb="2">
      <t>ネンジ</t>
    </rPh>
    <rPh sb="2" eb="4">
      <t>ユウキュウ</t>
    </rPh>
    <rPh sb="4" eb="6">
      <t>キュウカ</t>
    </rPh>
    <rPh sb="6" eb="8">
      <t>フヨ</t>
    </rPh>
    <rPh sb="8" eb="9">
      <t>ビ</t>
    </rPh>
    <phoneticPr fontId="3"/>
  </si>
  <si>
    <t>年次有給休暇付与日数</t>
    <rPh sb="0" eb="2">
      <t>ネンジ</t>
    </rPh>
    <rPh sb="2" eb="4">
      <t>ユウキュウ</t>
    </rPh>
    <rPh sb="4" eb="6">
      <t>キュウカ</t>
    </rPh>
    <rPh sb="6" eb="8">
      <t>フヨ</t>
    </rPh>
    <rPh sb="8" eb="10">
      <t>ニッスウ</t>
    </rPh>
    <phoneticPr fontId="3"/>
  </si>
  <si>
    <t>日</t>
    <rPh sb="0" eb="1">
      <t>ヒ</t>
    </rPh>
    <phoneticPr fontId="3"/>
  </si>
  <si>
    <t>委託研究従事期間月数
年次有給休暇付与後）</t>
    <rPh sb="0" eb="2">
      <t>イタク</t>
    </rPh>
    <rPh sb="2" eb="4">
      <t>ケンキュウ</t>
    </rPh>
    <rPh sb="4" eb="6">
      <t>ジュウジ</t>
    </rPh>
    <rPh sb="6" eb="8">
      <t>キカン</t>
    </rPh>
    <rPh sb="8" eb="10">
      <t>ゲッスウ</t>
    </rPh>
    <rPh sb="11" eb="13">
      <t>ネンジ</t>
    </rPh>
    <rPh sb="13" eb="15">
      <t>ユウキュウ</t>
    </rPh>
    <rPh sb="15" eb="17">
      <t>キュウカ</t>
    </rPh>
    <rPh sb="17" eb="19">
      <t>フヨ</t>
    </rPh>
    <rPh sb="19" eb="20">
      <t>ゴ</t>
    </rPh>
    <phoneticPr fontId="3"/>
  </si>
  <si>
    <t>ヶ月</t>
    <rPh sb="1" eb="2">
      <t>ゲツ</t>
    </rPh>
    <phoneticPr fontId="3"/>
  </si>
  <si>
    <t>委託事業会計年度月数</t>
    <rPh sb="0" eb="2">
      <t>イタク</t>
    </rPh>
    <rPh sb="2" eb="4">
      <t>ジギョウ</t>
    </rPh>
    <rPh sb="4" eb="6">
      <t>カイケイ</t>
    </rPh>
    <rPh sb="6" eb="8">
      <t>ネンド</t>
    </rPh>
    <rPh sb="8" eb="10">
      <t>ツキスウ</t>
    </rPh>
    <phoneticPr fontId="3"/>
  </si>
  <si>
    <t>従事期間年次有給休暇取得可能日数</t>
    <rPh sb="0" eb="2">
      <t>ジュウジ</t>
    </rPh>
    <rPh sb="2" eb="4">
      <t>キカン</t>
    </rPh>
    <rPh sb="4" eb="6">
      <t>ネンジ</t>
    </rPh>
    <rPh sb="6" eb="8">
      <t>ユウキュウ</t>
    </rPh>
    <rPh sb="8" eb="10">
      <t>キュウカ</t>
    </rPh>
    <rPh sb="10" eb="12">
      <t>シュトク</t>
    </rPh>
    <rPh sb="12" eb="14">
      <t>カノウ</t>
    </rPh>
    <rPh sb="14" eb="16">
      <t>ニッスウ</t>
    </rPh>
    <phoneticPr fontId="3"/>
  </si>
  <si>
    <t>年次有給休暇付与日数×委託研究従事期間月数／１２ヶ月（切捨て）</t>
    <rPh sb="0" eb="2">
      <t>ネンジ</t>
    </rPh>
    <rPh sb="2" eb="4">
      <t>ユウキュウ</t>
    </rPh>
    <rPh sb="4" eb="6">
      <t>キュウカ</t>
    </rPh>
    <rPh sb="6" eb="8">
      <t>フヨ</t>
    </rPh>
    <rPh sb="8" eb="10">
      <t>ニッスウ</t>
    </rPh>
    <rPh sb="11" eb="13">
      <t>イタク</t>
    </rPh>
    <rPh sb="13" eb="15">
      <t>ケンキュウ</t>
    </rPh>
    <rPh sb="15" eb="17">
      <t>ジュウジ</t>
    </rPh>
    <rPh sb="17" eb="19">
      <t>キカン</t>
    </rPh>
    <rPh sb="19" eb="21">
      <t>ツキスウ</t>
    </rPh>
    <rPh sb="25" eb="26">
      <t>ゲツ</t>
    </rPh>
    <rPh sb="27" eb="29">
      <t>キリス</t>
    </rPh>
    <phoneticPr fontId="3"/>
  </si>
  <si>
    <t>職員毎に作成してください。</t>
    <rPh sb="0" eb="3">
      <t>ショクインゴト</t>
    </rPh>
    <rPh sb="4" eb="6">
      <t>サクセイ</t>
    </rPh>
    <phoneticPr fontId="3"/>
  </si>
  <si>
    <t>月俸、年俸制により雇用されている者については作成は不要です。</t>
    <rPh sb="0" eb="2">
      <t>ゲッポウ</t>
    </rPh>
    <rPh sb="3" eb="5">
      <t>ネンポウ</t>
    </rPh>
    <rPh sb="5" eb="6">
      <t>セイ</t>
    </rPh>
    <rPh sb="9" eb="11">
      <t>コヨウ</t>
    </rPh>
    <rPh sb="16" eb="17">
      <t>モノ</t>
    </rPh>
    <rPh sb="22" eb="24">
      <t>サクセイ</t>
    </rPh>
    <rPh sb="25" eb="27">
      <t>フヨウ</t>
    </rPh>
    <phoneticPr fontId="3"/>
  </si>
  <si>
    <t>委託業務にのみ従事するために雇⽤されたことに伴い付与された年次有給休暇の⽇数の範囲内であること（年次有給休暇を付与することとなる⽇及び⽇数については、各研究機関の規程に基づきます。）</t>
    <phoneticPr fontId="3"/>
  </si>
  <si>
    <t>国立研究開発法人　○○○○</t>
    <rPh sb="0" eb="2">
      <t>コクリツ</t>
    </rPh>
    <rPh sb="2" eb="4">
      <t>ケンキュウ</t>
    </rPh>
    <rPh sb="4" eb="6">
      <t>カイハツ</t>
    </rPh>
    <rPh sb="6" eb="8">
      <t>ホウジン</t>
    </rPh>
    <phoneticPr fontId="3"/>
  </si>
  <si>
    <t>△△　△△</t>
  </si>
  <si>
    <t>年次有給休暇付与日が1月1日で1年間の年次有給休暇「20日」付与される場合</t>
    <rPh sb="0" eb="2">
      <t>ネンジ</t>
    </rPh>
    <rPh sb="2" eb="4">
      <t>ユウキュウ</t>
    </rPh>
    <rPh sb="4" eb="6">
      <t>キュウカ</t>
    </rPh>
    <rPh sb="6" eb="8">
      <t>フヨ</t>
    </rPh>
    <rPh sb="8" eb="9">
      <t>ビ</t>
    </rPh>
    <rPh sb="11" eb="12">
      <t>ガツ</t>
    </rPh>
    <rPh sb="13" eb="14">
      <t>ヒ</t>
    </rPh>
    <rPh sb="16" eb="18">
      <t>ネンカン</t>
    </rPh>
    <rPh sb="19" eb="21">
      <t>ネンジ</t>
    </rPh>
    <rPh sb="21" eb="23">
      <t>ユウキュウ</t>
    </rPh>
    <rPh sb="23" eb="25">
      <t>キュウカ</t>
    </rPh>
    <rPh sb="28" eb="29">
      <t>ヒ</t>
    </rPh>
    <rPh sb="30" eb="32">
      <t>フヨ</t>
    </rPh>
    <rPh sb="35" eb="37">
      <t>バアイ</t>
    </rPh>
    <phoneticPr fontId="3"/>
  </si>
  <si>
    <t>-</t>
    <phoneticPr fontId="4"/>
  </si>
  <si>
    <t>金額の端数計算に関する法律に準じ、切り捨てとする。</t>
    <phoneticPr fontId="3"/>
  </si>
  <si>
    <t>〇〇○○</t>
    <phoneticPr fontId="4"/>
  </si>
  <si>
    <r>
      <t>伝票番号XX-XX</t>
    </r>
    <r>
      <rPr>
        <sz val="11"/>
        <color rgb="FFFF0000"/>
        <rFont val="ＭＳ Ｐゴシック"/>
        <family val="3"/>
        <charset val="128"/>
      </rPr>
      <t>　（免税事業者からの仕入）</t>
    </r>
    <rPh sb="0" eb="2">
      <t>デンピョウ</t>
    </rPh>
    <rPh sb="2" eb="4">
      <t>バンゴウ</t>
    </rPh>
    <rPh sb="11" eb="16">
      <t>メンゼイジギョウシャ</t>
    </rPh>
    <rPh sb="19" eb="21">
      <t>シイ</t>
    </rPh>
    <phoneticPr fontId="3"/>
  </si>
  <si>
    <t>ab123456</t>
    <phoneticPr fontId="3"/>
  </si>
  <si>
    <t>e-Rad課題ID：</t>
    <phoneticPr fontId="3"/>
  </si>
  <si>
    <r>
      <t>　単価の基準によって違った形式になっても構いません</t>
    </r>
    <r>
      <rPr>
        <b/>
        <sz val="14"/>
        <color rgb="FFFF0000"/>
        <rFont val="ＭＳ Ｐゴシック"/>
        <family val="3"/>
        <charset val="128"/>
        <scheme val="minor"/>
      </rPr>
      <t>が記載事項については網羅してください</t>
    </r>
    <r>
      <rPr>
        <sz val="14"/>
        <color theme="1"/>
        <rFont val="ＭＳ Ｐゴシック"/>
        <family val="3"/>
        <charset val="128"/>
        <scheme val="minor"/>
      </rPr>
      <t>。</t>
    </r>
    <rPh sb="1" eb="3">
      <t>タンカ</t>
    </rPh>
    <rPh sb="4" eb="6">
      <t>キジュン</t>
    </rPh>
    <rPh sb="10" eb="11">
      <t>チガ</t>
    </rPh>
    <rPh sb="13" eb="15">
      <t>ケイシキ</t>
    </rPh>
    <rPh sb="20" eb="21">
      <t>カマ</t>
    </rPh>
    <rPh sb="26" eb="28">
      <t>キサイ</t>
    </rPh>
    <rPh sb="28" eb="30">
      <t>ジコウ</t>
    </rPh>
    <rPh sb="35" eb="37">
      <t>モウラ</t>
    </rPh>
    <phoneticPr fontId="3"/>
  </si>
  <si>
    <t>月額</t>
    <rPh sb="0" eb="1">
      <t>ツキ</t>
    </rPh>
    <rPh sb="1" eb="2">
      <t>ガク</t>
    </rPh>
    <phoneticPr fontId="3"/>
  </si>
  <si>
    <t>日数及び月数</t>
    <rPh sb="0" eb="3">
      <t>ニッスウオヨ</t>
    </rPh>
    <rPh sb="4" eb="6">
      <t>ツキスウ</t>
    </rPh>
    <phoneticPr fontId="3"/>
  </si>
  <si>
    <r>
      <t>　ａ）～ｃ）の条件をすべて満たす場合には、</t>
    </r>
    <r>
      <rPr>
        <sz val="11"/>
        <color theme="1"/>
        <rFont val="Microsoft JhengHei"/>
        <family val="2"/>
        <charset val="136"/>
      </rPr>
      <t>⼈</t>
    </r>
    <r>
      <rPr>
        <sz val="11"/>
        <color theme="1"/>
        <rFont val="ＭＳ Ｐゴシック"/>
        <family val="3"/>
        <charset val="128"/>
        <scheme val="minor"/>
      </rPr>
      <t>件費、賃</t>
    </r>
    <r>
      <rPr>
        <sz val="11"/>
        <color theme="1"/>
        <rFont val="Microsoft JhengHei"/>
        <family val="2"/>
        <charset val="136"/>
      </rPr>
      <t>⾦</t>
    </r>
    <r>
      <rPr>
        <sz val="11"/>
        <color theme="1"/>
        <rFont val="ＭＳ Ｐゴシック"/>
        <family val="3"/>
        <charset val="128"/>
        <scheme val="minor"/>
      </rPr>
      <t>で被雇用者の年次有給休暇取得に伴う費用を計上することができます。</t>
    </r>
    <rPh sb="29" eb="31">
      <t>コヨウ</t>
    </rPh>
    <rPh sb="44" eb="46">
      <t>ヒヨウ</t>
    </rPh>
    <phoneticPr fontId="3"/>
  </si>
  <si>
    <r>
      <t>雇用契約書、労働条件通知書により当該被雇用者が委託業務のみに従事することが明確になっていること。雇用契約開始時に従事内容が明確では無い場合は、雇用契約書の締結時に以下項目記載の委託業務のみ従事することが記載された</t>
    </r>
    <r>
      <rPr>
        <sz val="11"/>
        <color theme="1"/>
        <rFont val="Microsoft JhengHei"/>
        <family val="2"/>
        <charset val="136"/>
      </rPr>
      <t>⼈</t>
    </r>
    <r>
      <rPr>
        <sz val="11"/>
        <color theme="1"/>
        <rFont val="ＭＳ Ｐゴシック"/>
        <family val="3"/>
        <charset val="128"/>
        <scheme val="minor"/>
      </rPr>
      <t>事担当者による証明書類の作成を行ってください。
[委託業務のみ従事する証明書類／以下、記載事項]
1)所属氏名,2)雇用期間,3)委託期間,4)従事する事業名及び研究課題名,5)従事内容(具体的に記載)･雇用形態･従事期間</t>
    </r>
    <rPh sb="0" eb="2">
      <t>コヨウ</t>
    </rPh>
    <rPh sb="19" eb="21">
      <t>コヨウ</t>
    </rPh>
    <rPh sb="48" eb="50">
      <t>コヨウ</t>
    </rPh>
    <rPh sb="71" eb="73">
      <t>コヨウ</t>
    </rPh>
    <rPh sb="83" eb="85">
      <t>コウモク</t>
    </rPh>
    <rPh sb="122" eb="123">
      <t>オコナ</t>
    </rPh>
    <rPh sb="161" eb="163">
      <t>シメイ</t>
    </rPh>
    <rPh sb="166" eb="168">
      <t>コヨウ</t>
    </rPh>
    <rPh sb="210" eb="212">
      <t>コヨウ</t>
    </rPh>
    <phoneticPr fontId="3"/>
  </si>
  <si>
    <r>
      <t>委託業務にのみ従事するために雇用</t>
    </r>
    <r>
      <rPr>
        <sz val="11"/>
        <color theme="1"/>
        <rFont val="ＭＳ Ｐゴシック"/>
        <family val="3"/>
        <charset val="128"/>
        <scheme val="minor"/>
      </rPr>
      <t>されたことに伴い付与された年次有給休暇の</t>
    </r>
    <r>
      <rPr>
        <sz val="11"/>
        <color theme="1"/>
        <rFont val="ＭＳ Ｐゴシック"/>
        <family val="2"/>
        <charset val="128"/>
      </rPr>
      <t>日数</t>
    </r>
    <r>
      <rPr>
        <sz val="11"/>
        <color theme="1"/>
        <rFont val="ＭＳ Ｐゴシック"/>
        <family val="3"/>
        <charset val="128"/>
        <scheme val="minor"/>
      </rPr>
      <t>の範囲内であること（年次有給休暇を付与することとなる日及び日数については、各研究機関の規程に基づきます。）</t>
    </r>
    <rPh sb="14" eb="16">
      <t>コヨウ</t>
    </rPh>
    <rPh sb="36" eb="38">
      <t>ニッスウ</t>
    </rPh>
    <rPh sb="64" eb="65">
      <t>ヒ</t>
    </rPh>
    <rPh sb="67" eb="69">
      <t>ニッスウ</t>
    </rPh>
    <phoneticPr fontId="3"/>
  </si>
  <si>
    <r>
      <t>雇用</t>
    </r>
    <r>
      <rPr>
        <sz val="11"/>
        <color theme="1"/>
        <rFont val="ＭＳ Ｐゴシック"/>
        <family val="3"/>
        <charset val="128"/>
        <scheme val="minor"/>
      </rPr>
      <t>契約書、労働条件通知書により当該被雇用者が委託業務のみに従事することが明確になっていること。雇用契約開始時に従事内容が明確では無い場合は、雇用契約書の締結時に以下項目記載の委託業務のみ従事することが記載された人事担当者による証明書類の作成を行ってください。
[委託業務のみ従事する証明書類／以下、記載事項]
1)所属氏名,2)雇用期間,3)委託期間,4)従事する事業名及び研究課題名,5)従事内容(具体的に記載)･雇用形態･従事期間</t>
    </r>
    <rPh sb="1" eb="2">
      <t>ヨウ</t>
    </rPh>
    <rPh sb="20" eb="21">
      <t>ヨウ</t>
    </rPh>
    <rPh sb="49" eb="50">
      <t>ヨウ</t>
    </rPh>
    <rPh sb="72" eb="73">
      <t>ヨウ</t>
    </rPh>
    <rPh sb="83" eb="85">
      <t>コウモク</t>
    </rPh>
    <rPh sb="106" eb="108">
      <t>ジンジ</t>
    </rPh>
    <rPh sb="122" eb="123">
      <t>オコナ</t>
    </rPh>
    <rPh sb="161" eb="162">
      <t>シ</t>
    </rPh>
    <rPh sb="167" eb="168">
      <t>ヨウ</t>
    </rPh>
    <rPh sb="211" eb="212">
      <t>ヨウ</t>
    </rPh>
    <phoneticPr fontId="3"/>
  </si>
  <si>
    <r>
      <t>雇用</t>
    </r>
    <r>
      <rPr>
        <sz val="11"/>
        <color theme="1"/>
        <rFont val="ＭＳ Ｐゴシック"/>
        <family val="3"/>
        <charset val="128"/>
        <scheme val="minor"/>
      </rPr>
      <t>契約書、労働条件通知書に年次有給休暇の取扱が規定されていること（規定されていない場合には雇用責任者の証明書、各構成員の規程等により明確になっていること。）</t>
    </r>
    <rPh sb="1" eb="2">
      <t>ヨウ</t>
    </rPh>
    <rPh sb="47" eb="48">
      <t>ヨウ</t>
    </rPh>
    <phoneticPr fontId="3"/>
  </si>
  <si>
    <r>
      <t>委託業務にのみ従事するために雇用</t>
    </r>
    <r>
      <rPr>
        <sz val="11"/>
        <color theme="1"/>
        <rFont val="ＭＳ Ｐゴシック"/>
        <family val="3"/>
        <charset val="128"/>
        <scheme val="minor"/>
      </rPr>
      <t>されたことに伴い付与された年次有給休暇の日数の範囲内であること（年次有給休暇を付与することとなる日及び日数については、各研究機関の規程に基づきます。）</t>
    </r>
    <rPh sb="15" eb="16">
      <t>ヨウ</t>
    </rPh>
    <rPh sb="36" eb="37">
      <t>ニチ</t>
    </rPh>
    <rPh sb="64" eb="65">
      <t>ヒ</t>
    </rPh>
    <rPh sb="67" eb="68">
      <t>ヒ</t>
    </rPh>
    <phoneticPr fontId="3"/>
  </si>
  <si>
    <r>
      <t>　ａ）～ｃ）の条件をすべて満たす場合には、人</t>
    </r>
    <r>
      <rPr>
        <sz val="11"/>
        <color theme="1"/>
        <rFont val="ＭＳ Ｐゴシック"/>
        <family val="3"/>
        <charset val="128"/>
        <scheme val="minor"/>
      </rPr>
      <t>件費、賃</t>
    </r>
    <r>
      <rPr>
        <sz val="11"/>
        <color theme="1"/>
        <rFont val="Microsoft JhengHei"/>
        <family val="2"/>
        <charset val="136"/>
      </rPr>
      <t>⾦</t>
    </r>
    <r>
      <rPr>
        <sz val="11"/>
        <color theme="1"/>
        <rFont val="ＭＳ Ｐゴシック"/>
        <family val="3"/>
        <charset val="128"/>
        <scheme val="minor"/>
      </rPr>
      <t>で被雇用者の年次有給休暇取得に伴う費用を計上することができます。</t>
    </r>
    <rPh sb="21" eb="22">
      <t>ヒト</t>
    </rPh>
    <rPh sb="30" eb="31">
      <t>ヨウ</t>
    </rPh>
    <rPh sb="45" eb="46">
      <t>ヨウ</t>
    </rPh>
    <phoneticPr fontId="3"/>
  </si>
  <si>
    <t>日額</t>
    <rPh sb="0" eb="2">
      <t>ニチガク</t>
    </rPh>
    <phoneticPr fontId="3"/>
  </si>
  <si>
    <t>日</t>
    <rPh sb="0" eb="1">
      <t>ジツ</t>
    </rPh>
    <phoneticPr fontId="3"/>
  </si>
  <si>
    <t>※時間外手当（固定残業代（みなし残業代））及び食事手当等一般的な福利厚生費は基準上計算には含めないこと。</t>
    <rPh sb="1" eb="4">
      <t>ジカンガイ</t>
    </rPh>
    <rPh sb="21" eb="22">
      <t>オヨ</t>
    </rPh>
    <rPh sb="23" eb="25">
      <t>ショクジ</t>
    </rPh>
    <rPh sb="25" eb="27">
      <t>テアテ</t>
    </rPh>
    <rPh sb="27" eb="28">
      <t>トウ</t>
    </rPh>
    <rPh sb="28" eb="30">
      <t>イッパン</t>
    </rPh>
    <rPh sb="30" eb="31">
      <t>テキ</t>
    </rPh>
    <rPh sb="32" eb="34">
      <t>フクリ</t>
    </rPh>
    <rPh sb="34" eb="37">
      <t>コウセイヒ</t>
    </rPh>
    <rPh sb="38" eb="40">
      <t>キジュン</t>
    </rPh>
    <rPh sb="40" eb="41">
      <t>ジョウ</t>
    </rPh>
    <rPh sb="41" eb="43">
      <t>ケイサン</t>
    </rPh>
    <rPh sb="45" eb="46">
      <t>フク</t>
    </rPh>
    <phoneticPr fontId="3"/>
  </si>
  <si>
    <t>総計</t>
    <rPh sb="0" eb="2">
      <t>ソウケイ</t>
    </rPh>
    <phoneticPr fontId="3"/>
  </si>
  <si>
    <t>E列</t>
    <rPh sb="1" eb="2">
      <t>レツ</t>
    </rPh>
    <phoneticPr fontId="3"/>
  </si>
  <si>
    <t>N列</t>
    <rPh sb="1" eb="2">
      <t>レツ</t>
    </rPh>
    <phoneticPr fontId="3"/>
  </si>
  <si>
    <t>O列</t>
    <rPh sb="1" eb="2">
      <t>レツ</t>
    </rPh>
    <phoneticPr fontId="3"/>
  </si>
  <si>
    <t>P列</t>
    <rPh sb="1" eb="2">
      <t>レツ</t>
    </rPh>
    <phoneticPr fontId="3"/>
  </si>
  <si>
    <t>R列</t>
    <rPh sb="1" eb="2">
      <t>レツ</t>
    </rPh>
    <phoneticPr fontId="3"/>
  </si>
  <si>
    <t>S列</t>
    <rPh sb="1" eb="2">
      <t>レツ</t>
    </rPh>
    <phoneticPr fontId="3"/>
  </si>
  <si>
    <t>T列</t>
    <rPh sb="1" eb="2">
      <t>レツ</t>
    </rPh>
    <phoneticPr fontId="3"/>
  </si>
  <si>
    <t>U列</t>
    <rPh sb="1" eb="2">
      <t>レツ</t>
    </rPh>
    <phoneticPr fontId="3"/>
  </si>
  <si>
    <t>V列</t>
    <rPh sb="1" eb="2">
      <t>レツ</t>
    </rPh>
    <phoneticPr fontId="3"/>
  </si>
  <si>
    <t>個人への諸謝金等（免税事業者等）
課税仕入れに係る経過措置適用対象外</t>
    <rPh sb="0" eb="2">
      <t>コジン</t>
    </rPh>
    <rPh sb="4" eb="5">
      <t>ショ</t>
    </rPh>
    <rPh sb="5" eb="7">
      <t>シャキン</t>
    </rPh>
    <rPh sb="7" eb="8">
      <t>トウ</t>
    </rPh>
    <rPh sb="29" eb="31">
      <t>テキヨウ</t>
    </rPh>
    <rPh sb="31" eb="34">
      <t>タイショウガイ</t>
    </rPh>
    <phoneticPr fontId="3"/>
  </si>
  <si>
    <t>免税事業者等からの課税仕入れに係る経過措置適用</t>
    <rPh sb="21" eb="23">
      <t>テキヨウ</t>
    </rPh>
    <phoneticPr fontId="3"/>
  </si>
  <si>
    <t>個人への諸謝金（免税事業者等）</t>
    <rPh sb="0" eb="2">
      <t>コジン</t>
    </rPh>
    <rPh sb="4" eb="7">
      <t>ショシャキン</t>
    </rPh>
    <rPh sb="8" eb="10">
      <t>メンゼイ</t>
    </rPh>
    <rPh sb="10" eb="13">
      <t>ジギョウシャ</t>
    </rPh>
    <rPh sb="13" eb="14">
      <t>ナド</t>
    </rPh>
    <phoneticPr fontId="3"/>
  </si>
  <si>
    <t>内消費税額</t>
    <rPh sb="0" eb="1">
      <t>ウチ</t>
    </rPh>
    <rPh sb="1" eb="4">
      <t>ショウヒゼイ</t>
    </rPh>
    <rPh sb="4" eb="5">
      <t>ガク</t>
    </rPh>
    <phoneticPr fontId="3"/>
  </si>
  <si>
    <t>消費税相当額
内消費税額（10％）に消費税額を追加</t>
    <rPh sb="0" eb="3">
      <t>ショウヒゼイ</t>
    </rPh>
    <rPh sb="3" eb="6">
      <t>ソウトウガク</t>
    </rPh>
    <rPh sb="7" eb="8">
      <t>ナイ</t>
    </rPh>
    <rPh sb="8" eb="11">
      <t>ショウヒゼイ</t>
    </rPh>
    <rPh sb="11" eb="12">
      <t>ガク</t>
    </rPh>
    <rPh sb="18" eb="21">
      <t>ショウヒゼイ</t>
    </rPh>
    <rPh sb="21" eb="22">
      <t>ガク</t>
    </rPh>
    <rPh sb="23" eb="25">
      <t>ツイカ</t>
    </rPh>
    <phoneticPr fontId="3"/>
  </si>
  <si>
    <t>免税事業者等からの仕入価格（税率10%）</t>
    <rPh sb="0" eb="2">
      <t>メンゼイ</t>
    </rPh>
    <rPh sb="2" eb="4">
      <t>ジギョウ</t>
    </rPh>
    <rPh sb="4" eb="5">
      <t>シャ</t>
    </rPh>
    <rPh sb="5" eb="6">
      <t>トウ</t>
    </rPh>
    <rPh sb="9" eb="11">
      <t>シイ</t>
    </rPh>
    <rPh sb="11" eb="13">
      <t>カカク</t>
    </rPh>
    <rPh sb="14" eb="16">
      <t>ゼイリツ</t>
    </rPh>
    <phoneticPr fontId="3"/>
  </si>
  <si>
    <t>経過措置による仕入れ税額控除可能額（80％）</t>
    <rPh sb="0" eb="4">
      <t>ケイカソチ</t>
    </rPh>
    <rPh sb="7" eb="9">
      <t>シイ</t>
    </rPh>
    <rPh sb="10" eb="12">
      <t>ゼイガク</t>
    </rPh>
    <rPh sb="12" eb="14">
      <t>コウジョ</t>
    </rPh>
    <rPh sb="14" eb="17">
      <t>カノウガク</t>
    </rPh>
    <rPh sb="16" eb="17">
      <t>ガク</t>
    </rPh>
    <phoneticPr fontId="3"/>
  </si>
  <si>
    <t>経過措置による仕入れ税額控除不可額（20％）</t>
    <rPh sb="0" eb="2">
      <t>ケイカ</t>
    </rPh>
    <rPh sb="2" eb="4">
      <t>ソチ</t>
    </rPh>
    <rPh sb="7" eb="9">
      <t>シイ</t>
    </rPh>
    <rPh sb="10" eb="12">
      <t>ゼイガク</t>
    </rPh>
    <rPh sb="12" eb="14">
      <t>コウジョ</t>
    </rPh>
    <rPh sb="14" eb="16">
      <t>フカ</t>
    </rPh>
    <rPh sb="16" eb="17">
      <t>ガク</t>
    </rPh>
    <phoneticPr fontId="3"/>
  </si>
  <si>
    <t>消費税相当額
経過措置による仕入れ税額控除不可額（20％）に消費税額を追加</t>
    <rPh sb="0" eb="3">
      <t>ショウヒゼイ</t>
    </rPh>
    <rPh sb="3" eb="6">
      <t>ソウトウガク</t>
    </rPh>
    <rPh sb="7" eb="9">
      <t>ケイカ</t>
    </rPh>
    <rPh sb="9" eb="11">
      <t>ソチ</t>
    </rPh>
    <rPh sb="14" eb="16">
      <t>シイ</t>
    </rPh>
    <rPh sb="17" eb="19">
      <t>ゼイガク</t>
    </rPh>
    <rPh sb="19" eb="21">
      <t>コウジョ</t>
    </rPh>
    <rPh sb="21" eb="23">
      <t>フカ</t>
    </rPh>
    <rPh sb="23" eb="24">
      <t>ガク</t>
    </rPh>
    <rPh sb="30" eb="33">
      <t>ショウヒゼイ</t>
    </rPh>
    <rPh sb="33" eb="34">
      <t>ガク</t>
    </rPh>
    <rPh sb="35" eb="37">
      <t>ツイカ</t>
    </rPh>
    <phoneticPr fontId="3"/>
  </si>
  <si>
    <t>消費税等相当額の計算</t>
    <phoneticPr fontId="3"/>
  </si>
  <si>
    <t>地方公共団体等、非課税団体は計上不可</t>
    <phoneticPr fontId="3"/>
  </si>
  <si>
    <t>軽減税率消費税込額（8％）</t>
    <phoneticPr fontId="3"/>
  </si>
  <si>
    <t>消費税等相当額(2%)</t>
    <phoneticPr fontId="3"/>
  </si>
  <si>
    <t>課税外(不・非課税)金額（10%）</t>
    <phoneticPr fontId="3"/>
  </si>
  <si>
    <t>消費税等相当額(10%)</t>
    <phoneticPr fontId="3"/>
  </si>
  <si>
    <t>個人への諸謝金等（免税事業者等）
課税仕入れに係る経過措置適用対象外</t>
    <rPh sb="0" eb="2">
      <t>コジン</t>
    </rPh>
    <rPh sb="4" eb="7">
      <t>ショシャキン</t>
    </rPh>
    <rPh sb="7" eb="8">
      <t>トウ</t>
    </rPh>
    <rPh sb="9" eb="11">
      <t>メンゼイ</t>
    </rPh>
    <rPh sb="11" eb="14">
      <t>ジギョウシャ</t>
    </rPh>
    <rPh sb="14" eb="15">
      <t>ナド</t>
    </rPh>
    <rPh sb="17" eb="19">
      <t>カゼイ</t>
    </rPh>
    <rPh sb="19" eb="21">
      <t>シイ</t>
    </rPh>
    <rPh sb="23" eb="24">
      <t>カカ</t>
    </rPh>
    <rPh sb="25" eb="27">
      <t>ケイカ</t>
    </rPh>
    <rPh sb="27" eb="29">
      <t>ソチ</t>
    </rPh>
    <rPh sb="29" eb="31">
      <t>テキヨウ</t>
    </rPh>
    <rPh sb="31" eb="33">
      <t>タイショウ</t>
    </rPh>
    <rPh sb="33" eb="34">
      <t>ガイ</t>
    </rPh>
    <phoneticPr fontId="3"/>
  </si>
  <si>
    <t>経過措置による仕入れ税額控除不可額（20％）</t>
    <phoneticPr fontId="3"/>
  </si>
  <si>
    <t>軽減税率消費税込額（8％）</t>
  </si>
  <si>
    <t>消費税等相当額(2%)</t>
  </si>
  <si>
    <t>課税外(不・非課税)金額（10%）</t>
  </si>
  <si>
    <t>消費税等相当額(10%)</t>
  </si>
  <si>
    <t>経過措置による仕入れ税額控除不可額（20％）</t>
  </si>
  <si>
    <t>消費税等相当額の計算</t>
    <phoneticPr fontId="3"/>
  </si>
  <si>
    <t>地方公共団体等、非課税団体は計上不可</t>
    <phoneticPr fontId="3"/>
  </si>
  <si>
    <t>消費税等相当総額</t>
    <rPh sb="0" eb="3">
      <t>ショウヒゼイ</t>
    </rPh>
    <rPh sb="3" eb="4">
      <t>トウ</t>
    </rPh>
    <rPh sb="4" eb="6">
      <t>ソウトウ</t>
    </rPh>
    <rPh sb="5" eb="6">
      <t>トウ</t>
    </rPh>
    <rPh sb="6" eb="8">
      <t>ソウガク</t>
    </rPh>
    <phoneticPr fontId="3"/>
  </si>
  <si>
    <t>消費税等相当総額</t>
    <rPh sb="0" eb="3">
      <t>ショウヒゼイ</t>
    </rPh>
    <rPh sb="3" eb="4">
      <t>トウ</t>
    </rPh>
    <rPh sb="4" eb="6">
      <t>ソウトウ</t>
    </rPh>
    <rPh sb="6" eb="8">
      <t>ソウガク</t>
    </rPh>
    <phoneticPr fontId="3"/>
  </si>
  <si>
    <t>○○</t>
    <phoneticPr fontId="4"/>
  </si>
  <si>
    <t>点</t>
    <rPh sb="0" eb="1">
      <t>テン</t>
    </rPh>
    <phoneticPr fontId="3"/>
  </si>
  <si>
    <t>メーカー名　品番</t>
    <rPh sb="4" eb="5">
      <t>メイ</t>
    </rPh>
    <rPh sb="6" eb="8">
      <t>ヒンバン</t>
    </rPh>
    <phoneticPr fontId="3"/>
  </si>
  <si>
    <t>メーカー名　品番他</t>
    <rPh sb="4" eb="5">
      <t>メイ</t>
    </rPh>
    <rPh sb="6" eb="8">
      <t>ヒンバン</t>
    </rPh>
    <rPh sb="8" eb="9">
      <t>ホカ</t>
    </rPh>
    <phoneticPr fontId="3"/>
  </si>
  <si>
    <r>
      <t xml:space="preserve">伝票番号XX-XX
</t>
    </r>
    <r>
      <rPr>
        <sz val="10"/>
        <color rgb="FFFF0000"/>
        <rFont val="ＭＳ Ｐゴシック"/>
        <family val="3"/>
        <charset val="128"/>
      </rPr>
      <t>特殊高額消耗品</t>
    </r>
    <rPh sb="0" eb="2">
      <t>デンピョウ</t>
    </rPh>
    <rPh sb="2" eb="4">
      <t>バンゴウ</t>
    </rPh>
    <rPh sb="10" eb="12">
      <t>トクシュ</t>
    </rPh>
    <rPh sb="12" eb="14">
      <t>コウガク</t>
    </rPh>
    <rPh sb="14" eb="17">
      <t>ショウモウヒン</t>
    </rPh>
    <phoneticPr fontId="3"/>
  </si>
  <si>
    <t>次世代スマート農業技術の開発・改良・実用化</t>
  </si>
  <si>
    <t>2024/4/1～2025/03/31</t>
    <phoneticPr fontId="3"/>
  </si>
  <si>
    <t>委託研究従事開始時には年次有給休暇は0日、2024/10/1に1年間の年次有給休暇「20日」付与される場合</t>
    <rPh sb="0" eb="2">
      <t>イタク</t>
    </rPh>
    <rPh sb="2" eb="4">
      <t>ケンキュウ</t>
    </rPh>
    <rPh sb="4" eb="6">
      <t>ジュウジ</t>
    </rPh>
    <rPh sb="6" eb="9">
      <t>カイシジ</t>
    </rPh>
    <rPh sb="11" eb="13">
      <t>ネンジ</t>
    </rPh>
    <rPh sb="13" eb="15">
      <t>ユウキュウ</t>
    </rPh>
    <rPh sb="15" eb="17">
      <t>キュウカ</t>
    </rPh>
    <rPh sb="19" eb="20">
      <t>ニチ</t>
    </rPh>
    <rPh sb="32" eb="34">
      <t>ネンカン</t>
    </rPh>
    <rPh sb="35" eb="37">
      <t>ネンジ</t>
    </rPh>
    <rPh sb="37" eb="39">
      <t>ユウキュウ</t>
    </rPh>
    <rPh sb="39" eb="41">
      <t>キュウカ</t>
    </rPh>
    <rPh sb="44" eb="45">
      <t>ヒ</t>
    </rPh>
    <rPh sb="46" eb="48">
      <t>フヨ</t>
    </rPh>
    <rPh sb="51" eb="53">
      <t>バアイ</t>
    </rPh>
    <phoneticPr fontId="3"/>
  </si>
  <si>
    <t>2024/4/1～2024/12/31</t>
    <phoneticPr fontId="3"/>
  </si>
  <si>
    <t>2025/1/1～2025/03/31</t>
    <phoneticPr fontId="3"/>
  </si>
  <si>
    <t>R6.4.1～R7.3.31</t>
    <phoneticPr fontId="3"/>
  </si>
  <si>
    <t>①日数または月数</t>
    <rPh sb="6" eb="7">
      <t>ツキ</t>
    </rPh>
    <rPh sb="7" eb="8">
      <t>スウ</t>
    </rPh>
    <phoneticPr fontId="4"/>
  </si>
  <si>
    <t>R6/1</t>
    <phoneticPr fontId="3"/>
  </si>
  <si>
    <t>R6/2</t>
    <phoneticPr fontId="3"/>
  </si>
  <si>
    <t>R6/3</t>
  </si>
  <si>
    <t>R6/4</t>
  </si>
  <si>
    <t>R6/5</t>
  </si>
  <si>
    <t>R6/6</t>
  </si>
  <si>
    <t>R6/7</t>
  </si>
  <si>
    <t>R6/8</t>
  </si>
  <si>
    <t>R6/9</t>
  </si>
  <si>
    <t>R6/10</t>
  </si>
  <si>
    <t>R6/11</t>
  </si>
  <si>
    <t>R6/12</t>
  </si>
  <si>
    <t>年間営業日数
R6/1/1～R6/12/31</t>
    <rPh sb="0" eb="2">
      <t>ネンカン</t>
    </rPh>
    <rPh sb="2" eb="4">
      <t>エイギョウ</t>
    </rPh>
    <rPh sb="4" eb="6">
      <t>ニッスウ</t>
    </rPh>
    <phoneticPr fontId="7"/>
  </si>
  <si>
    <t>R6.1～R6.12支払実績</t>
    <rPh sb="10" eb="12">
      <t>シハラ</t>
    </rPh>
    <rPh sb="12" eb="14">
      <t>ジッセキ</t>
    </rPh>
    <phoneticPr fontId="3"/>
  </si>
  <si>
    <t>革新的新品種開発加速化緊急対策のうち政策ニーズに対応した革新的新品種開発（提案公募型）</t>
  </si>
  <si>
    <t>戦略的イノベーション創造プログ ラム〔ＳＩＰ〕（豊かな食が提供される持続可能なフードチェーンの構築）</t>
  </si>
  <si>
    <t>イノベーション創出強化研究推進事業</t>
  </si>
  <si>
    <t>食料安全保障強化に向けた革新的新品種開発プロジェクト</t>
  </si>
  <si>
    <t>シャインマスカット未開花症緊急対策</t>
  </si>
  <si>
    <t>スタートアップ総合支援プログラム（SBIR支援）</t>
  </si>
  <si>
    <t>戦略的スマート農業技術の開発・改良</t>
  </si>
  <si>
    <t>スマート農業技術の開発・供給に関する事業</t>
  </si>
  <si>
    <t>使用人兼務役員の場合は、役員報酬部分を除いた使用人分給与のみとする。また、使用人分給与は、「前年又は前年度若しくは</t>
    <phoneticPr fontId="3"/>
  </si>
  <si>
    <t>直近１年間の支給実績」を用いるものとする。</t>
    <phoneticPr fontId="3"/>
  </si>
  <si>
    <t>※「年間総支給額」及び年間法定福利費と「年間理論総労働時間」は全て同一期間とする</t>
    <rPh sb="2" eb="8">
      <t>ネンカンソウシキュウガク</t>
    </rPh>
    <rPh sb="9" eb="10">
      <t>オヨ</t>
    </rPh>
    <rPh sb="11" eb="13">
      <t>ネンカン</t>
    </rPh>
    <rPh sb="13" eb="15">
      <t>ホウテイ</t>
    </rPh>
    <rPh sb="15" eb="18">
      <t>フクリヒ</t>
    </rPh>
    <rPh sb="20" eb="22">
      <t>ネンカン</t>
    </rPh>
    <rPh sb="22" eb="24">
      <t>リロン</t>
    </rPh>
    <rPh sb="24" eb="25">
      <t>ソウ</t>
    </rPh>
    <rPh sb="25" eb="27">
      <t>ロウドウ</t>
    </rPh>
    <rPh sb="27" eb="29">
      <t>ジカン</t>
    </rPh>
    <rPh sb="31" eb="32">
      <t>スベ</t>
    </rPh>
    <rPh sb="33" eb="35">
      <t>ドウイツ</t>
    </rPh>
    <rPh sb="35" eb="37">
      <t>キカン</t>
    </rPh>
    <phoneticPr fontId="3"/>
  </si>
  <si>
    <r>
      <t>※年間総支給額及び年間法定福利費の算定根拠は</t>
    </r>
    <r>
      <rPr>
        <u/>
        <sz val="11"/>
        <rFont val="ＭＳ Ｐゴシック"/>
        <family val="3"/>
        <charset val="128"/>
        <scheme val="minor"/>
      </rPr>
      <t>「前年又は前年度若しくは直近１年間の支給実績」</t>
    </r>
    <r>
      <rPr>
        <sz val="11"/>
        <rFont val="ＭＳ Ｐゴシック"/>
        <family val="3"/>
        <charset val="128"/>
        <scheme val="minor"/>
      </rPr>
      <t>を用いるものとする。</t>
    </r>
    <rPh sb="1" eb="3">
      <t>ネンカン</t>
    </rPh>
    <rPh sb="3" eb="4">
      <t>ソウ</t>
    </rPh>
    <rPh sb="4" eb="7">
      <t>シキュウガク</t>
    </rPh>
    <rPh sb="7" eb="8">
      <t>オヨ</t>
    </rPh>
    <rPh sb="9" eb="11">
      <t>ネンカン</t>
    </rPh>
    <rPh sb="11" eb="13">
      <t>ホウテイ</t>
    </rPh>
    <rPh sb="13" eb="15">
      <t>フクリ</t>
    </rPh>
    <rPh sb="15" eb="16">
      <t>ヒ</t>
    </rPh>
    <rPh sb="17" eb="19">
      <t>サンテイ</t>
    </rPh>
    <rPh sb="19" eb="21">
      <t>コンキョ</t>
    </rPh>
    <rPh sb="23" eb="25">
      <t>ゼンネン</t>
    </rPh>
    <rPh sb="40" eb="42">
      <t>シキュウ</t>
    </rPh>
    <rPh sb="42" eb="44">
      <t>ジッセキ</t>
    </rPh>
    <rPh sb="46" eb="47">
      <t>モチ</t>
    </rPh>
    <phoneticPr fontId="3"/>
  </si>
  <si>
    <t>※時間外の人件費単価(割増が発生しない管理職などは除く)は、「人件費単価」×「割増賃金率」で算出する</t>
    <rPh sb="1" eb="4">
      <t>ジカンガイ</t>
    </rPh>
    <rPh sb="5" eb="8">
      <t>ジンケンヒ</t>
    </rPh>
    <rPh sb="8" eb="10">
      <t>タンカ</t>
    </rPh>
    <rPh sb="11" eb="13">
      <t>ワリマシ</t>
    </rPh>
    <rPh sb="14" eb="16">
      <t>ハッセイ</t>
    </rPh>
    <rPh sb="19" eb="22">
      <t>カンリショク</t>
    </rPh>
    <rPh sb="25" eb="26">
      <t>ノゾ</t>
    </rPh>
    <rPh sb="31" eb="34">
      <t>ジンケンヒ</t>
    </rPh>
    <rPh sb="34" eb="36">
      <t>タンカ</t>
    </rPh>
    <rPh sb="39" eb="41">
      <t>ワリマシ</t>
    </rPh>
    <rPh sb="41" eb="43">
      <t>チンギン</t>
    </rPh>
    <rPh sb="43" eb="44">
      <t>リツ</t>
    </rPh>
    <rPh sb="46" eb="48">
      <t>サンシュツ</t>
    </rPh>
    <phoneticPr fontId="3"/>
  </si>
  <si>
    <t>※役員が労務費を計上する場合は、「年間総支給額」の対象は、役員報酬とする。</t>
    <phoneticPr fontId="3"/>
  </si>
  <si>
    <t>役員報酬は、直前の法人税の確定申告に基づく実績とし、法人税法上、損金算入されたもののみに限る。（損金不算入は計上不可。）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</si>
</sst>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0.00_);[Red]\(0.00\)"/>
    <numFmt numFmtId="178" formatCode="m&quot;月&quot;d&quot;日&quot;;@"/>
    <numFmt numFmtId="179" formatCode="[$-800411]ge\.m\.d;@"/>
    <numFmt numFmtId="180" formatCode="0_);[Red]\(0\)"/>
  </numFmts>
  <fonts count="64">
    <font>
      <sz val="11"/>
      <color theme="1"/>
      <name val="ＭＳ Ｐゴシック"/>
      <family val="2"/>
      <charset val="128"/>
      <scheme val="minor"/>
    </font>
    <font>
      <sz val="11"/>
      <color theme="1"/>
      <name val="ＭＳ Ｐゴシック"/>
      <family val="2"/>
      <charset val="128"/>
    </font>
    <font>
      <sz val="11"/>
      <name val="ＭＳ Ｐゴシック"/>
      <family val="3"/>
      <charset val="128"/>
    </font>
    <font>
      <sz val="6"/>
      <name val="ＭＳ Ｐゴシック"/>
      <family val="2"/>
      <charset val="128"/>
      <scheme val="minor"/>
    </font>
    <font>
      <sz val="6"/>
      <name val="ＭＳ Ｐゴシック"/>
      <family val="3"/>
      <charset val="128"/>
    </font>
    <font>
      <sz val="11"/>
      <color indexed="10"/>
      <name val="ＭＳ Ｐゴシック"/>
      <family val="3"/>
      <charset val="128"/>
    </font>
    <font>
      <sz val="11"/>
      <color theme="1"/>
      <name val="ＭＳ Ｐゴシック"/>
      <family val="3"/>
      <charset val="128"/>
      <scheme val="minor"/>
    </font>
    <font>
      <sz val="6"/>
      <name val="ＭＳ 明朝"/>
      <family val="1"/>
      <charset val="128"/>
    </font>
    <font>
      <sz val="11"/>
      <name val="ＭＳ Ｐゴシック"/>
      <family val="3"/>
      <charset val="128"/>
      <scheme val="minor"/>
    </font>
    <font>
      <sz val="11"/>
      <color theme="1"/>
      <name val="ＭＳ Ｐゴシック"/>
      <family val="3"/>
      <charset val="128"/>
      <scheme val="major"/>
    </font>
    <font>
      <sz val="11"/>
      <color indexed="8"/>
      <name val="ＭＳ Ｐゴシック"/>
      <family val="3"/>
      <charset val="128"/>
    </font>
    <font>
      <sz val="11"/>
      <color indexed="9"/>
      <name val="ＭＳ Ｐゴシック"/>
      <family val="3"/>
      <charset val="128"/>
    </font>
    <font>
      <sz val="11"/>
      <color theme="0"/>
      <name val="ＭＳ Ｐゴシック"/>
      <family val="3"/>
      <charset val="128"/>
      <scheme val="minor"/>
    </font>
    <font>
      <b/>
      <sz val="18"/>
      <color indexed="56"/>
      <name val="ＭＳ Ｐゴシック"/>
      <family val="3"/>
      <charset val="128"/>
    </font>
    <font>
      <b/>
      <sz val="18"/>
      <color theme="3"/>
      <name val="ＭＳ Ｐゴシック"/>
      <family val="3"/>
      <charset val="128"/>
      <scheme val="major"/>
    </font>
    <font>
      <b/>
      <sz val="11"/>
      <color indexed="9"/>
      <name val="ＭＳ Ｐゴシック"/>
      <family val="3"/>
      <charset val="128"/>
    </font>
    <font>
      <b/>
      <sz val="11"/>
      <color theme="0"/>
      <name val="ＭＳ Ｐゴシック"/>
      <family val="3"/>
      <charset val="128"/>
      <scheme val="minor"/>
    </font>
    <font>
      <sz val="11"/>
      <color indexed="60"/>
      <name val="ＭＳ Ｐゴシック"/>
      <family val="3"/>
      <charset val="128"/>
    </font>
    <font>
      <sz val="11"/>
      <color rgb="FF9C6500"/>
      <name val="ＭＳ Ｐゴシック"/>
      <family val="3"/>
      <charset val="128"/>
      <scheme val="minor"/>
    </font>
    <font>
      <sz val="11"/>
      <color indexed="52"/>
      <name val="ＭＳ Ｐゴシック"/>
      <family val="3"/>
      <charset val="128"/>
    </font>
    <font>
      <sz val="11"/>
      <color rgb="FFFA7D00"/>
      <name val="ＭＳ Ｐゴシック"/>
      <family val="3"/>
      <charset val="128"/>
      <scheme val="minor"/>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rgb="FFFA7D00"/>
      <name val="ＭＳ Ｐゴシック"/>
      <family val="3"/>
      <charset val="128"/>
      <scheme val="minor"/>
    </font>
    <font>
      <sz val="11"/>
      <color rgb="FFFF0000"/>
      <name val="ＭＳ Ｐゴシック"/>
      <family val="3"/>
      <charset val="128"/>
      <scheme val="minor"/>
    </font>
    <font>
      <b/>
      <sz val="11"/>
      <name val="ＭＳ Ｐゴシック"/>
      <family val="3"/>
      <charset val="128"/>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1"/>
      <color indexed="8"/>
      <name val="ＭＳ Ｐゴシック"/>
      <family val="3"/>
      <charset val="128"/>
    </font>
    <font>
      <b/>
      <sz val="11"/>
      <color theme="1"/>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i/>
      <sz val="11"/>
      <color indexed="23"/>
      <name val="ＭＳ Ｐゴシック"/>
      <family val="3"/>
      <charset val="128"/>
    </font>
    <font>
      <i/>
      <sz val="11"/>
      <color rgb="FF7F7F7F"/>
      <name val="ＭＳ Ｐゴシック"/>
      <family val="3"/>
      <charset val="128"/>
      <scheme val="minor"/>
    </font>
    <font>
      <sz val="11"/>
      <color indexed="62"/>
      <name val="ＭＳ Ｐゴシック"/>
      <family val="3"/>
      <charset val="128"/>
    </font>
    <font>
      <sz val="11"/>
      <color rgb="FF3F3F76"/>
      <name val="ＭＳ Ｐゴシック"/>
      <family val="3"/>
      <charset val="128"/>
      <scheme val="minor"/>
    </font>
    <font>
      <sz val="10"/>
      <color theme="1"/>
      <name val="MS UI Gothic"/>
      <family val="2"/>
      <charset val="128"/>
    </font>
    <font>
      <sz val="10"/>
      <color theme="1"/>
      <name val="ＭＳ Ｐゴシック"/>
      <family val="3"/>
      <charset val="128"/>
      <scheme val="minor"/>
    </font>
    <font>
      <sz val="10"/>
      <name val="MS PGothic"/>
      <family val="3"/>
    </font>
    <font>
      <sz val="11"/>
      <color indexed="17"/>
      <name val="ＭＳ Ｐゴシック"/>
      <family val="3"/>
      <charset val="128"/>
    </font>
    <font>
      <sz val="11"/>
      <color rgb="FF006100"/>
      <name val="ＭＳ Ｐゴシック"/>
      <family val="3"/>
      <charset val="128"/>
      <scheme val="minor"/>
    </font>
    <font>
      <sz val="11"/>
      <color rgb="FF0000FF"/>
      <name val="ＭＳ Ｐゴシック"/>
      <family val="3"/>
      <charset val="128"/>
    </font>
    <font>
      <sz val="16"/>
      <color theme="1"/>
      <name val="ＭＳ Ｐゴシック"/>
      <family val="3"/>
      <charset val="128"/>
      <scheme val="minor"/>
    </font>
    <font>
      <sz val="11"/>
      <name val="ＭＳ Ｐゴシック"/>
      <family val="3"/>
      <charset val="128"/>
      <scheme val="major"/>
    </font>
    <font>
      <sz val="14"/>
      <color theme="1"/>
      <name val="ＭＳ Ｐゴシック"/>
      <family val="3"/>
      <charset val="128"/>
      <scheme val="minor"/>
    </font>
    <font>
      <sz val="11"/>
      <color rgb="FFFF0000"/>
      <name val="ＭＳ Ｐゴシック"/>
      <family val="3"/>
      <charset val="128"/>
    </font>
    <font>
      <sz val="9"/>
      <name val="ＭＳ Ｐゴシック"/>
      <family val="3"/>
      <charset val="128"/>
    </font>
    <font>
      <sz val="12"/>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ajor"/>
    </font>
    <font>
      <sz val="10"/>
      <name val="ＭＳ ゴシック"/>
      <family val="3"/>
      <charset val="128"/>
    </font>
    <font>
      <sz val="11"/>
      <color rgb="FFFF0000"/>
      <name val="ＭＳ ゴシック"/>
      <family val="3"/>
      <charset val="128"/>
    </font>
    <font>
      <sz val="11"/>
      <color theme="1"/>
      <name val="Microsoft JhengHei"/>
      <family val="2"/>
      <charset val="136"/>
    </font>
    <font>
      <b/>
      <sz val="11"/>
      <color rgb="FFFF0000"/>
      <name val="ＭＳ Ｐゴシック"/>
      <family val="3"/>
      <charset val="128"/>
      <scheme val="minor"/>
    </font>
    <font>
      <b/>
      <sz val="14"/>
      <color rgb="FFFF0000"/>
      <name val="ＭＳ Ｐゴシック"/>
      <family val="3"/>
      <charset val="128"/>
      <scheme val="minor"/>
    </font>
    <font>
      <sz val="11"/>
      <color rgb="FF0070C0"/>
      <name val="ＭＳ Ｐゴシック"/>
      <family val="3"/>
      <charset val="128"/>
    </font>
    <font>
      <sz val="10"/>
      <name val="ＭＳ Ｐゴシック"/>
      <family val="3"/>
      <charset val="128"/>
    </font>
    <font>
      <sz val="10"/>
      <color rgb="FFFF0000"/>
      <name val="ＭＳ Ｐゴシック"/>
      <family val="3"/>
      <charset val="128"/>
    </font>
    <font>
      <u/>
      <sz val="11"/>
      <name val="ＭＳ Ｐゴシック"/>
      <family val="3"/>
      <charset val="128"/>
      <scheme val="minor"/>
    </font>
  </fonts>
  <fills count="6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66FFFF"/>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CC"/>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diagonalUp="1">
      <left style="thin">
        <color indexed="64"/>
      </left>
      <right style="thin">
        <color indexed="64"/>
      </right>
      <top style="thin">
        <color indexed="64"/>
      </top>
      <bottom style="thin">
        <color indexed="64"/>
      </bottom>
      <diagonal style="hair">
        <color indexed="64"/>
      </diagonal>
    </border>
    <border>
      <left style="hair">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217">
    <xf numFmtId="0" fontId="0" fillId="0" borderId="0">
      <alignment vertical="center"/>
    </xf>
    <xf numFmtId="38" fontId="2" fillId="0" borderId="0" applyFont="0" applyFill="0" applyBorder="0" applyAlignment="0" applyProtection="0"/>
    <xf numFmtId="0" fontId="2" fillId="0" borderId="0">
      <alignment vertical="center"/>
    </xf>
    <xf numFmtId="0" fontId="2" fillId="0" borderId="0"/>
    <xf numFmtId="38" fontId="2" fillId="0" borderId="0" applyFont="0" applyFill="0" applyBorder="0" applyAlignment="0" applyProtection="0"/>
    <xf numFmtId="0" fontId="6" fillId="0" borderId="0">
      <alignment vertical="center"/>
    </xf>
    <xf numFmtId="38" fontId="10" fillId="0" borderId="0" applyFont="0" applyFill="0" applyBorder="0" applyAlignment="0" applyProtection="0">
      <alignment vertical="center"/>
    </xf>
    <xf numFmtId="0" fontId="2" fillId="0" borderId="0">
      <alignment vertical="center"/>
    </xf>
    <xf numFmtId="0" fontId="10" fillId="39"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10" fillId="40"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0" fillId="41"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10" fillId="42"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10" fillId="4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10" fillId="44"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10" fillId="4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10" fillId="46"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0" fillId="47"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10" fillId="42"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10" fillId="45"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10" fillId="48" borderId="0" applyNumberFormat="0" applyBorder="0" applyAlignment="0" applyProtection="0">
      <alignment vertical="center"/>
    </xf>
    <xf numFmtId="0" fontId="6" fillId="36" borderId="0" applyNumberFormat="0" applyBorder="0" applyAlignment="0" applyProtection="0">
      <alignment vertical="center"/>
    </xf>
    <xf numFmtId="0" fontId="6" fillId="36" borderId="0" applyNumberFormat="0" applyBorder="0" applyAlignment="0" applyProtection="0">
      <alignment vertical="center"/>
    </xf>
    <xf numFmtId="0" fontId="11" fillId="49"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46"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1" fillId="47"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1" fillId="50"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1" fillId="51"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1" fillId="52" borderId="0" applyNumberFormat="0" applyBorder="0" applyAlignment="0" applyProtection="0">
      <alignment vertical="center"/>
    </xf>
    <xf numFmtId="0" fontId="12" fillId="37" borderId="0" applyNumberFormat="0" applyBorder="0" applyAlignment="0" applyProtection="0">
      <alignment vertical="center"/>
    </xf>
    <xf numFmtId="0" fontId="12" fillId="37" borderId="0" applyNumberFormat="0" applyBorder="0" applyAlignment="0" applyProtection="0">
      <alignment vertical="center"/>
    </xf>
    <xf numFmtId="0" fontId="11" fillId="5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1" fillId="54"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1" fillId="55"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1" fillId="50"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51"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1" fillId="56"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57" borderId="11" applyNumberFormat="0" applyAlignment="0" applyProtection="0">
      <alignment vertical="center"/>
    </xf>
    <xf numFmtId="0" fontId="16" fillId="12" borderId="7" applyNumberFormat="0" applyAlignment="0" applyProtection="0">
      <alignment vertical="center"/>
    </xf>
    <xf numFmtId="0" fontId="16" fillId="12" borderId="7" applyNumberFormat="0" applyAlignment="0" applyProtection="0">
      <alignment vertical="center"/>
    </xf>
    <xf numFmtId="0" fontId="17" fillId="5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9" fontId="6" fillId="0" borderId="0" applyFont="0" applyFill="0" applyBorder="0" applyAlignment="0" applyProtection="0">
      <alignment vertical="center"/>
    </xf>
    <xf numFmtId="0" fontId="2" fillId="59" borderId="12" applyNumberFormat="0" applyFont="0" applyAlignment="0" applyProtection="0">
      <alignment vertical="center"/>
    </xf>
    <xf numFmtId="0" fontId="6" fillId="13" borderId="8" applyNumberFormat="0" applyFont="0" applyAlignment="0" applyProtection="0">
      <alignment vertical="center"/>
    </xf>
    <xf numFmtId="0" fontId="6" fillId="13" borderId="8" applyNumberFormat="0" applyFont="0" applyAlignment="0" applyProtection="0">
      <alignment vertical="center"/>
    </xf>
    <xf numFmtId="0" fontId="19" fillId="0" borderId="13"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40"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3" fillId="60" borderId="14" applyNumberFormat="0" applyAlignment="0" applyProtection="0">
      <alignment vertical="center"/>
    </xf>
    <xf numFmtId="0" fontId="24" fillId="11" borderId="4" applyNumberFormat="0" applyAlignment="0" applyProtection="0">
      <alignment vertical="center"/>
    </xf>
    <xf numFmtId="0" fontId="24" fillId="11" borderId="4" applyNumberFormat="0" applyAlignment="0" applyProtection="0">
      <alignment vertical="center"/>
    </xf>
    <xf numFmtId="0" fontId="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38" fontId="26"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10" fillId="0" borderId="0" applyFont="0" applyFill="0" applyBorder="0" applyAlignment="0" applyProtection="0">
      <alignment vertical="center"/>
    </xf>
    <xf numFmtId="38" fontId="6" fillId="0" borderId="0" applyFont="0" applyFill="0" applyBorder="0" applyAlignment="0" applyProtection="0">
      <alignment vertical="center"/>
    </xf>
    <xf numFmtId="0" fontId="27" fillId="0" borderId="15" applyNumberFormat="0" applyFill="0" applyAlignment="0" applyProtection="0">
      <alignment vertical="center"/>
    </xf>
    <xf numFmtId="0" fontId="28" fillId="0" borderId="1" applyNumberFormat="0" applyFill="0" applyAlignment="0" applyProtection="0">
      <alignment vertical="center"/>
    </xf>
    <xf numFmtId="0" fontId="28" fillId="0" borderId="1" applyNumberFormat="0" applyFill="0" applyAlignment="0" applyProtection="0">
      <alignment vertical="center"/>
    </xf>
    <xf numFmtId="0" fontId="29" fillId="0" borderId="16" applyNumberFormat="0" applyFill="0" applyAlignment="0" applyProtection="0">
      <alignment vertical="center"/>
    </xf>
    <xf numFmtId="0" fontId="30" fillId="0" borderId="2" applyNumberFormat="0" applyFill="0" applyAlignment="0" applyProtection="0">
      <alignment vertical="center"/>
    </xf>
    <xf numFmtId="0" fontId="30" fillId="0" borderId="2" applyNumberFormat="0" applyFill="0" applyAlignment="0" applyProtection="0">
      <alignment vertical="center"/>
    </xf>
    <xf numFmtId="0" fontId="31" fillId="0" borderId="17" applyNumberFormat="0" applyFill="0" applyAlignment="0" applyProtection="0">
      <alignment vertical="center"/>
    </xf>
    <xf numFmtId="0" fontId="32" fillId="0" borderId="3" applyNumberFormat="0" applyFill="0" applyAlignment="0" applyProtection="0">
      <alignment vertical="center"/>
    </xf>
    <xf numFmtId="0" fontId="32" fillId="0" borderId="3" applyNumberFormat="0" applyFill="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9" applyNumberFormat="0" applyFill="0" applyAlignment="0" applyProtection="0">
      <alignment vertical="center"/>
    </xf>
    <xf numFmtId="0" fontId="34" fillId="0" borderId="9" applyNumberFormat="0" applyFill="0" applyAlignment="0" applyProtection="0">
      <alignment vertical="center"/>
    </xf>
    <xf numFmtId="0" fontId="35" fillId="60" borderId="19" applyNumberFormat="0" applyAlignment="0" applyProtection="0">
      <alignment vertical="center"/>
    </xf>
    <xf numFmtId="0" fontId="36" fillId="11" borderId="5" applyNumberFormat="0" applyAlignment="0" applyProtection="0">
      <alignment vertical="center"/>
    </xf>
    <xf numFmtId="0" fontId="36" fillId="11" borderId="5" applyNumberForma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6" fontId="2" fillId="0" borderId="0" applyFont="0" applyFill="0" applyBorder="0" applyAlignment="0" applyProtection="0"/>
    <xf numFmtId="0" fontId="39" fillId="44" borderId="14" applyNumberFormat="0" applyAlignment="0" applyProtection="0">
      <alignment vertical="center"/>
    </xf>
    <xf numFmtId="0" fontId="40" fillId="10" borderId="4" applyNumberFormat="0" applyAlignment="0" applyProtection="0">
      <alignment vertical="center"/>
    </xf>
    <xf numFmtId="0" fontId="40" fillId="10" borderId="4" applyNumberFormat="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6"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6"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41" fillId="0" borderId="0">
      <alignment vertical="center"/>
    </xf>
    <xf numFmtId="0" fontId="2" fillId="0" borderId="0">
      <alignment vertical="center"/>
    </xf>
    <xf numFmtId="0" fontId="42" fillId="0" borderId="0">
      <alignment vertical="center"/>
    </xf>
    <xf numFmtId="0" fontId="43" fillId="0" borderId="0"/>
    <xf numFmtId="0" fontId="2" fillId="0" borderId="0">
      <alignment vertical="center"/>
    </xf>
    <xf numFmtId="0" fontId="43" fillId="0" borderId="0"/>
    <xf numFmtId="0" fontId="2" fillId="0" borderId="0">
      <alignment vertical="center"/>
    </xf>
    <xf numFmtId="0" fontId="2" fillId="0" borderId="0">
      <alignment vertical="center"/>
    </xf>
    <xf numFmtId="0" fontId="2" fillId="0" borderId="0">
      <alignment vertical="center"/>
    </xf>
    <xf numFmtId="0" fontId="44" fillId="41"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0" fontId="2" fillId="59" borderId="43" applyNumberFormat="0" applyFont="0" applyAlignment="0" applyProtection="0">
      <alignment vertical="center"/>
    </xf>
    <xf numFmtId="0" fontId="23" fillId="60" borderId="44" applyNumberFormat="0" applyAlignment="0" applyProtection="0">
      <alignment vertical="center"/>
    </xf>
    <xf numFmtId="0" fontId="33" fillId="0" borderId="45" applyNumberFormat="0" applyFill="0" applyAlignment="0" applyProtection="0">
      <alignment vertical="center"/>
    </xf>
    <xf numFmtId="0" fontId="35" fillId="60" borderId="46" applyNumberFormat="0" applyAlignment="0" applyProtection="0">
      <alignment vertical="center"/>
    </xf>
    <xf numFmtId="6" fontId="2" fillId="0" borderId="0" applyFont="0" applyFill="0" applyBorder="0" applyAlignment="0" applyProtection="0"/>
    <xf numFmtId="0" fontId="39" fillId="44" borderId="44" applyNumberFormat="0" applyAlignment="0" applyProtection="0">
      <alignment vertical="center"/>
    </xf>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cellStyleXfs>
  <cellXfs count="345">
    <xf numFmtId="0" fontId="0" fillId="0" borderId="0" xfId="0">
      <alignment vertical="center"/>
    </xf>
    <xf numFmtId="0" fontId="2" fillId="0" borderId="0" xfId="2">
      <alignment vertical="center"/>
    </xf>
    <xf numFmtId="38" fontId="2" fillId="0" borderId="0" xfId="1" applyFont="1" applyAlignment="1">
      <alignment vertical="center"/>
    </xf>
    <xf numFmtId="38" fontId="5" fillId="0" borderId="0" xfId="1" applyFont="1" applyAlignment="1">
      <alignment vertical="center"/>
    </xf>
    <xf numFmtId="0" fontId="6" fillId="0" borderId="0" xfId="3" applyFont="1"/>
    <xf numFmtId="38" fontId="46" fillId="0" borderId="0" xfId="1" applyFont="1" applyAlignment="1">
      <alignment vertical="center"/>
    </xf>
    <xf numFmtId="0" fontId="47" fillId="0" borderId="0" xfId="3" applyFont="1"/>
    <xf numFmtId="0" fontId="6" fillId="0" borderId="0" xfId="3" applyFont="1" applyAlignment="1">
      <alignment vertical="center"/>
    </xf>
    <xf numFmtId="0" fontId="49" fillId="0" borderId="0" xfId="3" applyFont="1"/>
    <xf numFmtId="176" fontId="2" fillId="0" borderId="0" xfId="2" applyNumberFormat="1">
      <alignment vertical="center"/>
    </xf>
    <xf numFmtId="0" fontId="2" fillId="0" borderId="0" xfId="2" applyAlignment="1">
      <alignment horizontal="left" vertical="center" wrapText="1"/>
    </xf>
    <xf numFmtId="38" fontId="50" fillId="0" borderId="0" xfId="1" applyFont="1" applyAlignment="1">
      <alignment vertical="center"/>
    </xf>
    <xf numFmtId="38" fontId="2" fillId="0" borderId="0" xfId="1" applyFont="1" applyFill="1" applyBorder="1" applyAlignment="1">
      <alignment vertical="center"/>
    </xf>
    <xf numFmtId="38" fontId="2" fillId="0" borderId="0" xfId="1" applyFont="1" applyFill="1" applyBorder="1" applyAlignment="1">
      <alignment horizontal="right" vertical="center"/>
    </xf>
    <xf numFmtId="38" fontId="2" fillId="0" borderId="0" xfId="2" applyNumberFormat="1">
      <alignment vertical="center"/>
    </xf>
    <xf numFmtId="38" fontId="8" fillId="38" borderId="20" xfId="4" applyFont="1" applyFill="1" applyBorder="1" applyAlignment="1">
      <alignment horizontal="center" vertical="center" wrapText="1"/>
    </xf>
    <xf numFmtId="38" fontId="6" fillId="6" borderId="21" xfId="6" applyFont="1" applyFill="1" applyBorder="1" applyAlignment="1">
      <alignment vertical="center" shrinkToFit="1"/>
    </xf>
    <xf numFmtId="38" fontId="6" fillId="6" borderId="22" xfId="6" applyFont="1" applyFill="1" applyBorder="1" applyAlignment="1">
      <alignment vertical="center" shrinkToFit="1"/>
    </xf>
    <xf numFmtId="176" fontId="2" fillId="0" borderId="0" xfId="2" applyNumberFormat="1" applyAlignment="1">
      <alignment horizontal="center" vertical="center"/>
    </xf>
    <xf numFmtId="176" fontId="2" fillId="0" borderId="0" xfId="2" applyNumberFormat="1" applyAlignment="1">
      <alignment horizontal="right" vertical="center"/>
    </xf>
    <xf numFmtId="38" fontId="2" fillId="4" borderId="23" xfId="1" applyFont="1" applyFill="1" applyBorder="1" applyAlignment="1">
      <alignment vertical="center" shrinkToFit="1"/>
    </xf>
    <xf numFmtId="38" fontId="2" fillId="0" borderId="0" xfId="1" applyAlignment="1">
      <alignment vertical="center"/>
    </xf>
    <xf numFmtId="38" fontId="2" fillId="0" borderId="23" xfId="1" applyFont="1" applyFill="1" applyBorder="1" applyAlignment="1">
      <alignment vertical="center" shrinkToFit="1"/>
    </xf>
    <xf numFmtId="38" fontId="2" fillId="0" borderId="23" xfId="1" applyFont="1" applyBorder="1" applyAlignment="1">
      <alignment vertical="center" shrinkToFit="1"/>
    </xf>
    <xf numFmtId="176" fontId="49" fillId="0" borderId="0" xfId="3" applyNumberFormat="1" applyFont="1"/>
    <xf numFmtId="38" fontId="6" fillId="0" borderId="0" xfId="1" applyFont="1"/>
    <xf numFmtId="176" fontId="6" fillId="0" borderId="0" xfId="3" applyNumberFormat="1" applyFont="1"/>
    <xf numFmtId="0" fontId="53" fillId="0" borderId="0" xfId="0" applyFont="1" applyAlignment="1">
      <alignment horizontal="left" vertical="center"/>
    </xf>
    <xf numFmtId="0" fontId="0" fillId="0" borderId="0" xfId="0" applyAlignment="1">
      <alignment horizontal="left" vertical="center"/>
    </xf>
    <xf numFmtId="176" fontId="0" fillId="0" borderId="0" xfId="0" applyNumberFormat="1">
      <alignment vertical="center"/>
    </xf>
    <xf numFmtId="38" fontId="0" fillId="0" borderId="0" xfId="1" applyFont="1" applyAlignment="1">
      <alignment vertical="center"/>
    </xf>
    <xf numFmtId="0" fontId="55" fillId="0" borderId="0" xfId="2" applyFont="1">
      <alignment vertical="center"/>
    </xf>
    <xf numFmtId="38" fontId="55" fillId="0" borderId="0" xfId="1" applyFont="1" applyAlignment="1">
      <alignment vertical="center"/>
    </xf>
    <xf numFmtId="176" fontId="55" fillId="0" borderId="0" xfId="2" applyNumberFormat="1" applyFont="1">
      <alignment vertical="center"/>
    </xf>
    <xf numFmtId="0" fontId="2" fillId="0" borderId="0" xfId="2" applyAlignment="1">
      <alignment horizontal="right" vertical="center"/>
    </xf>
    <xf numFmtId="0" fontId="56" fillId="0" borderId="0" xfId="2" applyFont="1">
      <alignment vertical="center"/>
    </xf>
    <xf numFmtId="0" fontId="0" fillId="0" borderId="0" xfId="0" applyAlignment="1">
      <alignment horizontal="right" vertical="center"/>
    </xf>
    <xf numFmtId="0" fontId="0" fillId="0" borderId="24" xfId="0" applyBorder="1" applyAlignment="1">
      <alignment vertical="center" wrapText="1"/>
    </xf>
    <xf numFmtId="0" fontId="0" fillId="65" borderId="24" xfId="0" applyFill="1" applyBorder="1" applyAlignment="1">
      <alignment vertical="center" wrapText="1"/>
    </xf>
    <xf numFmtId="0" fontId="0" fillId="0" borderId="0" xfId="0" applyAlignment="1">
      <alignment vertical="center" wrapText="1"/>
    </xf>
    <xf numFmtId="176" fontId="58" fillId="0" borderId="0" xfId="0" applyNumberFormat="1" applyFont="1">
      <alignment vertical="center"/>
    </xf>
    <xf numFmtId="0" fontId="0" fillId="0" borderId="26" xfId="0" applyBorder="1">
      <alignment vertical="center"/>
    </xf>
    <xf numFmtId="38" fontId="0" fillId="0" borderId="26" xfId="1" applyFont="1" applyBorder="1" applyAlignment="1">
      <alignment vertical="center"/>
    </xf>
    <xf numFmtId="0" fontId="0" fillId="0" borderId="27" xfId="0" applyBorder="1">
      <alignment vertical="center"/>
    </xf>
    <xf numFmtId="176" fontId="0" fillId="0" borderId="26" xfId="0" applyNumberFormat="1" applyBorder="1">
      <alignment vertical="center"/>
    </xf>
    <xf numFmtId="0" fontId="0" fillId="0" borderId="32" xfId="0" applyBorder="1">
      <alignment vertical="center"/>
    </xf>
    <xf numFmtId="0" fontId="0" fillId="38" borderId="28" xfId="0" applyFill="1" applyBorder="1">
      <alignment vertical="center"/>
    </xf>
    <xf numFmtId="176" fontId="0" fillId="38" borderId="30" xfId="0" applyNumberFormat="1" applyFill="1" applyBorder="1">
      <alignment vertical="center"/>
    </xf>
    <xf numFmtId="176" fontId="0" fillId="38" borderId="29" xfId="0" applyNumberFormat="1" applyFill="1" applyBorder="1">
      <alignment vertical="center"/>
    </xf>
    <xf numFmtId="176" fontId="0" fillId="38" borderId="28" xfId="0" applyNumberFormat="1" applyFill="1" applyBorder="1">
      <alignment vertical="center"/>
    </xf>
    <xf numFmtId="38" fontId="0" fillId="38" borderId="28" xfId="1" applyFont="1" applyFill="1" applyBorder="1" applyAlignment="1">
      <alignment vertical="center"/>
    </xf>
    <xf numFmtId="0" fontId="0" fillId="38" borderId="30" xfId="0" applyFill="1" applyBorder="1">
      <alignment vertical="center"/>
    </xf>
    <xf numFmtId="38" fontId="0" fillId="38" borderId="29" xfId="1" applyFont="1" applyFill="1" applyBorder="1" applyAlignment="1">
      <alignment vertical="center"/>
    </xf>
    <xf numFmtId="176" fontId="0" fillId="38" borderId="33" xfId="0" applyNumberFormat="1" applyFill="1" applyBorder="1">
      <alignment vertical="center"/>
    </xf>
    <xf numFmtId="176" fontId="0" fillId="0" borderId="34" xfId="0" applyNumberFormat="1" applyBorder="1">
      <alignment vertical="center"/>
    </xf>
    <xf numFmtId="176" fontId="0" fillId="0" borderId="35" xfId="0" applyNumberFormat="1" applyBorder="1">
      <alignment vertical="center"/>
    </xf>
    <xf numFmtId="176" fontId="0" fillId="0" borderId="36" xfId="0" applyNumberFormat="1" applyBorder="1">
      <alignment vertical="center"/>
    </xf>
    <xf numFmtId="176" fontId="0" fillId="0" borderId="37" xfId="0" applyNumberFormat="1" applyBorder="1">
      <alignment vertical="center"/>
    </xf>
    <xf numFmtId="176" fontId="0" fillId="0" borderId="10" xfId="0" applyNumberFormat="1" applyBorder="1">
      <alignment vertical="center"/>
    </xf>
    <xf numFmtId="176" fontId="0" fillId="0" borderId="38" xfId="0" applyNumberFormat="1" applyBorder="1">
      <alignment vertical="center"/>
    </xf>
    <xf numFmtId="0" fontId="0" fillId="0" borderId="27" xfId="0" applyBorder="1" applyAlignment="1">
      <alignment horizontal="center" vertical="center"/>
    </xf>
    <xf numFmtId="0" fontId="0" fillId="0" borderId="31" xfId="0" applyBorder="1" applyAlignment="1">
      <alignment horizontal="center" vertical="center"/>
    </xf>
    <xf numFmtId="176" fontId="0" fillId="0" borderId="27" xfId="0" applyNumberFormat="1" applyBorder="1">
      <alignment vertical="center"/>
    </xf>
    <xf numFmtId="38" fontId="0" fillId="0" borderId="27" xfId="1" applyFont="1" applyBorder="1" applyAlignment="1">
      <alignment vertical="center"/>
    </xf>
    <xf numFmtId="176" fontId="0" fillId="0" borderId="32" xfId="0" applyNumberFormat="1" applyBorder="1">
      <alignment vertical="center"/>
    </xf>
    <xf numFmtId="38" fontId="0" fillId="0" borderId="32" xfId="1" applyFont="1" applyBorder="1" applyAlignment="1">
      <alignment vertical="center"/>
    </xf>
    <xf numFmtId="176" fontId="0" fillId="0" borderId="28" xfId="0" applyNumberFormat="1" applyBorder="1">
      <alignment vertical="center"/>
    </xf>
    <xf numFmtId="0" fontId="0" fillId="0" borderId="28" xfId="0" applyBorder="1">
      <alignment vertical="center"/>
    </xf>
    <xf numFmtId="38" fontId="0" fillId="0" borderId="28" xfId="1" applyFont="1" applyBorder="1" applyAlignment="1">
      <alignment vertical="center"/>
    </xf>
    <xf numFmtId="0" fontId="0" fillId="0" borderId="36" xfId="0" applyBorder="1" applyAlignment="1">
      <alignment horizontal="center" vertical="center"/>
    </xf>
    <xf numFmtId="0" fontId="0" fillId="0" borderId="30" xfId="0" applyBorder="1" applyAlignment="1">
      <alignment vertical="center" wrapText="1"/>
    </xf>
    <xf numFmtId="0" fontId="0" fillId="0" borderId="33" xfId="0" applyBorder="1" applyAlignment="1">
      <alignment vertical="center" wrapText="1"/>
    </xf>
    <xf numFmtId="38" fontId="0" fillId="0" borderId="29" xfId="0" applyNumberFormat="1" applyBorder="1" applyAlignment="1">
      <alignment vertical="center" wrapText="1"/>
    </xf>
    <xf numFmtId="0" fontId="2" fillId="61" borderId="28" xfId="2" applyFill="1" applyBorder="1">
      <alignment vertical="center"/>
    </xf>
    <xf numFmtId="38" fontId="2" fillId="61" borderId="28" xfId="1" applyFont="1" applyFill="1" applyBorder="1" applyAlignment="1">
      <alignment vertical="center"/>
    </xf>
    <xf numFmtId="176" fontId="2" fillId="61" borderId="28" xfId="2" applyNumberFormat="1" applyFill="1" applyBorder="1" applyAlignment="1">
      <alignment vertical="center" shrinkToFit="1"/>
    </xf>
    <xf numFmtId="0" fontId="2" fillId="61" borderId="28" xfId="2" applyFill="1" applyBorder="1" applyAlignment="1">
      <alignment vertical="center" shrinkToFit="1"/>
    </xf>
    <xf numFmtId="0" fontId="2" fillId="0" borderId="28" xfId="2" applyBorder="1" applyAlignment="1">
      <alignment vertical="center" wrapText="1"/>
    </xf>
    <xf numFmtId="0" fontId="2" fillId="0" borderId="28" xfId="1" applyNumberFormat="1" applyFont="1" applyFill="1" applyBorder="1" applyAlignment="1">
      <alignment vertical="center" wrapText="1"/>
    </xf>
    <xf numFmtId="38" fontId="2" fillId="0" borderId="28" xfId="1" applyFont="1" applyFill="1" applyBorder="1" applyAlignment="1">
      <alignment vertical="center"/>
    </xf>
    <xf numFmtId="176" fontId="2" fillId="0" borderId="28" xfId="2" applyNumberFormat="1" applyBorder="1" applyAlignment="1">
      <alignment vertical="center" shrinkToFit="1"/>
    </xf>
    <xf numFmtId="0" fontId="2" fillId="0" borderId="28" xfId="2" applyBorder="1" applyAlignment="1">
      <alignment vertical="center" shrinkToFit="1"/>
    </xf>
    <xf numFmtId="38" fontId="2" fillId="0" borderId="28" xfId="1" applyFont="1" applyFill="1" applyBorder="1" applyAlignment="1">
      <alignment vertical="center" wrapText="1"/>
    </xf>
    <xf numFmtId="38" fontId="2" fillId="0" borderId="28" xfId="1" applyFont="1" applyFill="1" applyBorder="1" applyAlignment="1">
      <alignment vertical="center" shrinkToFit="1"/>
    </xf>
    <xf numFmtId="176" fontId="2" fillId="0" borderId="28" xfId="2" applyNumberFormat="1" applyBorder="1" applyAlignment="1">
      <alignment horizontal="right" vertical="center"/>
    </xf>
    <xf numFmtId="0" fontId="2" fillId="0" borderId="28" xfId="2" applyBorder="1">
      <alignment vertical="center"/>
    </xf>
    <xf numFmtId="0" fontId="2" fillId="38" borderId="28" xfId="2" applyFill="1" applyBorder="1" applyAlignment="1">
      <alignment vertical="center" wrapText="1"/>
    </xf>
    <xf numFmtId="38" fontId="2" fillId="38" borderId="28" xfId="1" applyFont="1" applyFill="1" applyBorder="1" applyAlignment="1">
      <alignment vertical="center" wrapText="1"/>
    </xf>
    <xf numFmtId="38" fontId="2" fillId="38" borderId="28" xfId="1" applyFont="1" applyFill="1" applyBorder="1" applyAlignment="1">
      <alignment vertical="center" shrinkToFit="1"/>
    </xf>
    <xf numFmtId="176" fontId="2" fillId="38" borderId="28" xfId="2" applyNumberFormat="1" applyFill="1" applyBorder="1" applyAlignment="1">
      <alignment horizontal="right" vertical="center"/>
    </xf>
    <xf numFmtId="0" fontId="2" fillId="38" borderId="28" xfId="2" applyFill="1" applyBorder="1">
      <alignment vertical="center"/>
    </xf>
    <xf numFmtId="0" fontId="2" fillId="2" borderId="28" xfId="2" applyFill="1" applyBorder="1" applyAlignment="1">
      <alignment vertical="center" wrapText="1"/>
    </xf>
    <xf numFmtId="38" fontId="2" fillId="2" borderId="28" xfId="1" applyFont="1" applyFill="1" applyBorder="1" applyAlignment="1">
      <alignment vertical="center" wrapText="1"/>
    </xf>
    <xf numFmtId="38" fontId="2" fillId="2" borderId="28" xfId="1" applyFont="1" applyFill="1" applyBorder="1" applyAlignment="1">
      <alignment vertical="center" shrinkToFit="1"/>
    </xf>
    <xf numFmtId="176" fontId="2" fillId="2" borderId="28" xfId="2" applyNumberFormat="1" applyFill="1" applyBorder="1" applyAlignment="1">
      <alignment horizontal="right" vertical="center"/>
    </xf>
    <xf numFmtId="0" fontId="2" fillId="2" borderId="28" xfId="2" applyFill="1" applyBorder="1">
      <alignment vertical="center"/>
    </xf>
    <xf numFmtId="0" fontId="2" fillId="3" borderId="28" xfId="2" applyFill="1" applyBorder="1" applyAlignment="1">
      <alignment vertical="center" wrapText="1"/>
    </xf>
    <xf numFmtId="38" fontId="2" fillId="3" borderId="28" xfId="1" applyFont="1" applyFill="1" applyBorder="1" applyAlignment="1">
      <alignment vertical="center" wrapText="1"/>
    </xf>
    <xf numFmtId="38" fontId="2" fillId="3" borderId="28" xfId="1" applyFont="1" applyFill="1" applyBorder="1" applyAlignment="1">
      <alignment vertical="center" shrinkToFit="1"/>
    </xf>
    <xf numFmtId="176" fontId="2" fillId="3" borderId="28" xfId="2" applyNumberFormat="1" applyFill="1" applyBorder="1" applyAlignment="1">
      <alignment horizontal="right" vertical="center"/>
    </xf>
    <xf numFmtId="0" fontId="2" fillId="3" borderId="28" xfId="2" applyFill="1" applyBorder="1">
      <alignment vertical="center"/>
    </xf>
    <xf numFmtId="38" fontId="2" fillId="0" borderId="28" xfId="1" applyFont="1" applyBorder="1" applyAlignment="1">
      <alignment vertical="center" shrinkToFit="1"/>
    </xf>
    <xf numFmtId="0" fontId="2" fillId="2" borderId="28" xfId="2" applyFill="1" applyBorder="1" applyAlignment="1">
      <alignment horizontal="left" vertical="center" wrapText="1" indent="1"/>
    </xf>
    <xf numFmtId="176" fontId="2" fillId="0" borderId="28" xfId="2" applyNumberFormat="1" applyBorder="1" applyAlignment="1">
      <alignment horizontal="right" vertical="center" wrapText="1"/>
    </xf>
    <xf numFmtId="0" fontId="2" fillId="3" borderId="28" xfId="2" applyFill="1" applyBorder="1" applyAlignment="1">
      <alignment horizontal="left" vertical="center" wrapText="1"/>
    </xf>
    <xf numFmtId="38" fontId="2" fillId="3" borderId="28" xfId="1" applyFont="1" applyFill="1" applyBorder="1" applyAlignment="1">
      <alignment horizontal="center" vertical="center" shrinkToFit="1"/>
    </xf>
    <xf numFmtId="0" fontId="2" fillId="4" borderId="28" xfId="2" applyFill="1" applyBorder="1" applyAlignment="1">
      <alignment vertical="center" wrapText="1"/>
    </xf>
    <xf numFmtId="38" fontId="2" fillId="4" borderId="28" xfId="1" applyFont="1" applyFill="1" applyBorder="1" applyAlignment="1">
      <alignment vertical="center" wrapText="1"/>
    </xf>
    <xf numFmtId="38" fontId="2" fillId="4" borderId="28" xfId="1" applyFont="1" applyFill="1" applyBorder="1" applyAlignment="1">
      <alignment vertical="center" shrinkToFit="1"/>
    </xf>
    <xf numFmtId="176" fontId="2" fillId="4" borderId="28" xfId="2" applyNumberFormat="1" applyFill="1" applyBorder="1" applyAlignment="1">
      <alignment horizontal="right" vertical="center"/>
    </xf>
    <xf numFmtId="0" fontId="2" fillId="4" borderId="28" xfId="2" applyFill="1" applyBorder="1">
      <alignment vertical="center"/>
    </xf>
    <xf numFmtId="0" fontId="2" fillId="5" borderId="28" xfId="2" applyFill="1" applyBorder="1" applyAlignment="1">
      <alignment vertical="center" wrapText="1"/>
    </xf>
    <xf numFmtId="38" fontId="2" fillId="5" borderId="28" xfId="1" applyFont="1" applyFill="1" applyBorder="1" applyAlignment="1">
      <alignment vertical="center" wrapText="1"/>
    </xf>
    <xf numFmtId="38" fontId="2" fillId="5" borderId="28" xfId="1" applyFont="1" applyFill="1" applyBorder="1" applyAlignment="1">
      <alignment vertical="center" shrinkToFit="1"/>
    </xf>
    <xf numFmtId="38" fontId="2" fillId="63" borderId="28" xfId="1" applyFont="1" applyFill="1" applyBorder="1" applyAlignment="1">
      <alignment vertical="center" shrinkToFit="1"/>
    </xf>
    <xf numFmtId="176" fontId="2" fillId="5" borderId="28" xfId="2" applyNumberFormat="1" applyFill="1" applyBorder="1">
      <alignment vertical="center"/>
    </xf>
    <xf numFmtId="0" fontId="2" fillId="5" borderId="28" xfId="2" applyFill="1" applyBorder="1">
      <alignment vertical="center"/>
    </xf>
    <xf numFmtId="0" fontId="48" fillId="38" borderId="27" xfId="3" applyFont="1" applyFill="1" applyBorder="1" applyAlignment="1">
      <alignment horizontal="center" vertical="center" wrapText="1"/>
    </xf>
    <xf numFmtId="0" fontId="8" fillId="38" borderId="27" xfId="3" applyFont="1" applyFill="1" applyBorder="1" applyAlignment="1">
      <alignment horizontal="center" vertical="center" wrapText="1"/>
    </xf>
    <xf numFmtId="177" fontId="8" fillId="38" borderId="27" xfId="3" applyNumberFormat="1" applyFont="1" applyFill="1" applyBorder="1" applyAlignment="1">
      <alignment horizontal="center" vertical="center" wrapText="1"/>
    </xf>
    <xf numFmtId="38" fontId="8" fillId="38" borderId="27" xfId="4" applyFont="1" applyFill="1" applyBorder="1" applyAlignment="1">
      <alignment horizontal="center" vertical="center" wrapText="1"/>
    </xf>
    <xf numFmtId="0" fontId="48" fillId="38" borderId="32" xfId="3" applyFont="1" applyFill="1" applyBorder="1" applyAlignment="1">
      <alignment horizontal="center" vertical="center" wrapText="1"/>
    </xf>
    <xf numFmtId="0" fontId="8" fillId="38" borderId="32" xfId="3" applyFont="1" applyFill="1" applyBorder="1" applyAlignment="1">
      <alignment horizontal="center" vertical="center" wrapText="1"/>
    </xf>
    <xf numFmtId="177" fontId="8" fillId="38" borderId="32" xfId="3" applyNumberFormat="1" applyFont="1" applyFill="1" applyBorder="1" applyAlignment="1">
      <alignment horizontal="center" vertical="center" wrapText="1"/>
    </xf>
    <xf numFmtId="38" fontId="8" fillId="38" borderId="32" xfId="4" applyFont="1" applyFill="1" applyBorder="1" applyAlignment="1">
      <alignment horizontal="center" vertical="center" wrapText="1"/>
    </xf>
    <xf numFmtId="0" fontId="6" fillId="0" borderId="28" xfId="5" applyBorder="1" applyAlignment="1">
      <alignment vertical="center" shrinkToFit="1"/>
    </xf>
    <xf numFmtId="179" fontId="2" fillId="0" borderId="28" xfId="2" applyNumberFormat="1" applyBorder="1" applyAlignment="1">
      <alignment vertical="center" shrinkToFit="1"/>
    </xf>
    <xf numFmtId="38" fontId="2" fillId="6" borderId="28" xfId="1" applyFont="1" applyFill="1" applyBorder="1" applyAlignment="1">
      <alignment vertical="center" wrapText="1"/>
    </xf>
    <xf numFmtId="0" fontId="2" fillId="62" borderId="28" xfId="2" applyFill="1" applyBorder="1" applyAlignment="1">
      <alignment vertical="center" wrapText="1"/>
    </xf>
    <xf numFmtId="38" fontId="2" fillId="62" borderId="28" xfId="1" applyFont="1" applyFill="1" applyBorder="1" applyAlignment="1">
      <alignment vertical="center" wrapText="1"/>
    </xf>
    <xf numFmtId="38" fontId="2" fillId="62" borderId="28" xfId="1" applyFont="1" applyFill="1" applyBorder="1" applyAlignment="1">
      <alignment vertical="center" shrinkToFit="1"/>
    </xf>
    <xf numFmtId="176" fontId="2" fillId="62" borderId="28" xfId="2" applyNumberFormat="1" applyFill="1" applyBorder="1" applyAlignment="1">
      <alignment horizontal="right" vertical="center"/>
    </xf>
    <xf numFmtId="0" fontId="2" fillId="62" borderId="28" xfId="2" applyFill="1" applyBorder="1">
      <alignment vertical="center"/>
    </xf>
    <xf numFmtId="0" fontId="2" fillId="61" borderId="28" xfId="2" applyFill="1" applyBorder="1" applyAlignment="1">
      <alignment horizontal="center" vertical="center" shrinkToFit="1"/>
    </xf>
    <xf numFmtId="38" fontId="2" fillId="0" borderId="28" xfId="1" applyBorder="1" applyAlignment="1">
      <alignment vertical="center" wrapText="1"/>
    </xf>
    <xf numFmtId="38" fontId="2" fillId="0" borderId="28" xfId="1" applyBorder="1" applyAlignment="1">
      <alignment vertical="center" shrinkToFit="1"/>
    </xf>
    <xf numFmtId="38" fontId="2" fillId="0" borderId="28" xfId="1" applyFont="1" applyBorder="1" applyAlignment="1">
      <alignment vertical="center" wrapText="1"/>
    </xf>
    <xf numFmtId="0" fontId="48" fillId="38" borderId="28" xfId="3" applyFont="1" applyFill="1" applyBorder="1" applyAlignment="1">
      <alignment horizontal="center" vertical="center" wrapText="1"/>
    </xf>
    <xf numFmtId="0" fontId="8" fillId="38" borderId="28" xfId="3" applyFont="1" applyFill="1" applyBorder="1" applyAlignment="1">
      <alignment horizontal="center" vertical="center" wrapText="1"/>
    </xf>
    <xf numFmtId="177" fontId="8" fillId="38" borderId="28" xfId="3" applyNumberFormat="1" applyFont="1" applyFill="1" applyBorder="1" applyAlignment="1">
      <alignment horizontal="center" vertical="center" wrapText="1"/>
    </xf>
    <xf numFmtId="38" fontId="8" fillId="38" borderId="28" xfId="4" applyFont="1" applyFill="1" applyBorder="1" applyAlignment="1">
      <alignment horizontal="center" vertical="center" wrapText="1"/>
    </xf>
    <xf numFmtId="178" fontId="6" fillId="0" borderId="28" xfId="5" applyNumberFormat="1" applyBorder="1" applyAlignment="1">
      <alignment horizontal="center" vertical="center" shrinkToFit="1"/>
    </xf>
    <xf numFmtId="0" fontId="9" fillId="0" borderId="28" xfId="5" applyFont="1" applyBorder="1" applyAlignment="1">
      <alignment horizontal="center" vertical="center" shrinkToFit="1"/>
    </xf>
    <xf numFmtId="177" fontId="9" fillId="0" borderId="28" xfId="6" applyNumberFormat="1" applyFont="1" applyFill="1" applyBorder="1" applyAlignment="1">
      <alignment horizontal="right" vertical="center" shrinkToFit="1"/>
    </xf>
    <xf numFmtId="38" fontId="9" fillId="0" borderId="28" xfId="6" applyFont="1" applyFill="1" applyBorder="1" applyAlignment="1">
      <alignment horizontal="right" vertical="center" shrinkToFit="1"/>
    </xf>
    <xf numFmtId="38" fontId="9" fillId="6" borderId="28" xfId="6" applyFont="1" applyFill="1" applyBorder="1" applyAlignment="1">
      <alignment vertical="center" shrinkToFit="1"/>
    </xf>
    <xf numFmtId="177" fontId="9" fillId="0" borderId="28" xfId="6" applyNumberFormat="1" applyFont="1" applyFill="1" applyBorder="1" applyAlignment="1">
      <alignment vertical="center" shrinkToFit="1"/>
    </xf>
    <xf numFmtId="38" fontId="6" fillId="0" borderId="28" xfId="6" applyFont="1" applyFill="1" applyBorder="1" applyAlignment="1">
      <alignment horizontal="right" vertical="center" shrinkToFit="1"/>
    </xf>
    <xf numFmtId="38" fontId="6" fillId="62" borderId="28" xfId="6" applyFont="1" applyFill="1" applyBorder="1" applyAlignment="1">
      <alignment vertical="center" shrinkToFit="1"/>
    </xf>
    <xf numFmtId="0" fontId="6" fillId="0" borderId="28" xfId="5" applyBorder="1" applyAlignment="1">
      <alignment horizontal="center" vertical="center" shrinkToFit="1"/>
    </xf>
    <xf numFmtId="56" fontId="2" fillId="6" borderId="28" xfId="7" applyNumberFormat="1" applyFill="1" applyBorder="1" applyAlignment="1">
      <alignment horizontal="left" vertical="center"/>
    </xf>
    <xf numFmtId="0" fontId="9" fillId="6" borderId="28" xfId="7" applyFont="1" applyFill="1" applyBorder="1" applyAlignment="1">
      <alignment horizontal="center" vertical="center" shrinkToFit="1"/>
    </xf>
    <xf numFmtId="0" fontId="2" fillId="6" borderId="28" xfId="7" applyFill="1" applyBorder="1" applyAlignment="1">
      <alignment vertical="center" shrinkToFit="1"/>
    </xf>
    <xf numFmtId="177" fontId="9" fillId="6" borderId="28" xfId="6" applyNumberFormat="1" applyFont="1" applyFill="1" applyBorder="1" applyAlignment="1">
      <alignment vertical="center" shrinkToFit="1"/>
    </xf>
    <xf numFmtId="38" fontId="9" fillId="62" borderId="28" xfId="6" applyFont="1" applyFill="1" applyBorder="1" applyAlignment="1">
      <alignment vertical="center" shrinkToFit="1"/>
    </xf>
    <xf numFmtId="0" fontId="2" fillId="6" borderId="28" xfId="7" applyFill="1" applyBorder="1" applyAlignment="1">
      <alignment horizontal="center" vertical="center" shrinkToFit="1"/>
    </xf>
    <xf numFmtId="38" fontId="9" fillId="0" borderId="28" xfId="6" applyFont="1" applyFill="1" applyBorder="1" applyAlignment="1">
      <alignment vertical="center" shrinkToFit="1"/>
    </xf>
    <xf numFmtId="56" fontId="2" fillId="62" borderId="28" xfId="7" applyNumberFormat="1" applyFill="1" applyBorder="1" applyAlignment="1">
      <alignment vertical="center" shrinkToFit="1"/>
    </xf>
    <xf numFmtId="0" fontId="9" fillId="62" borderId="28" xfId="7" applyFont="1" applyFill="1" applyBorder="1" applyAlignment="1">
      <alignment horizontal="center" vertical="center" shrinkToFit="1"/>
    </xf>
    <xf numFmtId="0" fontId="2" fillId="62" borderId="28" xfId="7" applyFill="1" applyBorder="1" applyAlignment="1">
      <alignment vertical="center" shrinkToFit="1"/>
    </xf>
    <xf numFmtId="177" fontId="9" fillId="62" borderId="28" xfId="6" applyNumberFormat="1" applyFont="1" applyFill="1" applyBorder="1" applyAlignment="1">
      <alignment vertical="center" shrinkToFit="1"/>
    </xf>
    <xf numFmtId="0" fontId="2" fillId="62" borderId="28" xfId="7" applyFill="1" applyBorder="1" applyAlignment="1">
      <alignment horizontal="center" vertical="center" shrinkToFit="1"/>
    </xf>
    <xf numFmtId="0" fontId="6" fillId="0" borderId="28" xfId="3" applyFont="1" applyBorder="1" applyAlignment="1">
      <alignment vertical="center"/>
    </xf>
    <xf numFmtId="38" fontId="8" fillId="38" borderId="30" xfId="4" applyFont="1" applyFill="1" applyBorder="1" applyAlignment="1">
      <alignment horizontal="center" vertical="center" wrapText="1"/>
    </xf>
    <xf numFmtId="38" fontId="8" fillId="38" borderId="29" xfId="4" applyFont="1" applyFill="1" applyBorder="1" applyAlignment="1">
      <alignment horizontal="center" vertical="center" wrapText="1"/>
    </xf>
    <xf numFmtId="0" fontId="9" fillId="0" borderId="28" xfId="5" applyFont="1" applyBorder="1" applyAlignment="1">
      <alignment horizontal="center" vertical="center" wrapText="1" shrinkToFit="1"/>
    </xf>
    <xf numFmtId="0" fontId="9" fillId="0" borderId="28" xfId="5" applyFont="1" applyBorder="1" applyAlignment="1">
      <alignment vertical="center" shrinkToFit="1"/>
    </xf>
    <xf numFmtId="38" fontId="6" fillId="0" borderId="28" xfId="6" applyFont="1" applyFill="1" applyBorder="1" applyAlignment="1">
      <alignment vertical="center" shrinkToFit="1"/>
    </xf>
    <xf numFmtId="40" fontId="9" fillId="0" borderId="30" xfId="6" applyNumberFormat="1" applyFont="1" applyFill="1" applyBorder="1" applyAlignment="1">
      <alignment vertical="center" shrinkToFit="1"/>
    </xf>
    <xf numFmtId="38" fontId="6" fillId="6" borderId="29" xfId="6" applyFont="1" applyFill="1" applyBorder="1" applyAlignment="1">
      <alignment vertical="center" shrinkToFit="1"/>
    </xf>
    <xf numFmtId="38" fontId="9" fillId="0" borderId="30" xfId="6" applyFont="1" applyFill="1" applyBorder="1" applyAlignment="1">
      <alignment horizontal="right" vertical="center" shrinkToFit="1"/>
    </xf>
    <xf numFmtId="49" fontId="0" fillId="0" borderId="28" xfId="0" quotePrefix="1" applyNumberFormat="1" applyBorder="1">
      <alignment vertical="center"/>
    </xf>
    <xf numFmtId="0" fontId="8" fillId="0" borderId="28" xfId="0" applyFont="1" applyBorder="1">
      <alignment vertical="center"/>
    </xf>
    <xf numFmtId="0" fontId="8" fillId="0" borderId="29" xfId="0" applyFont="1" applyBorder="1">
      <alignment vertical="center"/>
    </xf>
    <xf numFmtId="176" fontId="48" fillId="38" borderId="28" xfId="3" applyNumberFormat="1" applyFont="1" applyFill="1" applyBorder="1" applyAlignment="1">
      <alignment horizontal="center" vertical="center" wrapText="1"/>
    </xf>
    <xf numFmtId="38" fontId="8" fillId="38" borderId="28" xfId="1" applyFont="1" applyFill="1" applyBorder="1" applyAlignment="1">
      <alignment horizontal="center" vertical="center" wrapText="1"/>
    </xf>
    <xf numFmtId="176" fontId="8" fillId="38" borderId="28" xfId="4" applyNumberFormat="1" applyFont="1" applyFill="1" applyBorder="1" applyAlignment="1">
      <alignment horizontal="center" vertical="center" wrapText="1"/>
    </xf>
    <xf numFmtId="180" fontId="48" fillId="0" borderId="30" xfId="3" applyNumberFormat="1" applyFont="1" applyBorder="1" applyAlignment="1">
      <alignment horizontal="center" vertical="center"/>
    </xf>
    <xf numFmtId="176" fontId="48" fillId="0" borderId="30" xfId="3" applyNumberFormat="1" applyFont="1" applyBorder="1" applyAlignment="1">
      <alignment vertical="center"/>
    </xf>
    <xf numFmtId="176" fontId="48" fillId="0" borderId="33" xfId="3" applyNumberFormat="1" applyFont="1" applyBorder="1" applyAlignment="1">
      <alignment vertical="center"/>
    </xf>
    <xf numFmtId="0" fontId="48" fillId="0" borderId="33" xfId="3" applyFont="1" applyBorder="1" applyAlignment="1">
      <alignment horizontal="center" vertical="center" wrapText="1"/>
    </xf>
    <xf numFmtId="0" fontId="8" fillId="0" borderId="33" xfId="3" applyFont="1" applyBorder="1" applyAlignment="1">
      <alignment horizontal="center" vertical="center" wrapText="1"/>
    </xf>
    <xf numFmtId="177" fontId="8" fillId="0" borderId="33" xfId="3" applyNumberFormat="1" applyFont="1" applyBorder="1" applyAlignment="1">
      <alignment horizontal="center" vertical="center" wrapText="1"/>
    </xf>
    <xf numFmtId="38" fontId="8" fillId="0" borderId="33" xfId="4" applyFont="1" applyFill="1" applyBorder="1" applyAlignment="1">
      <alignment horizontal="center" vertical="center" wrapText="1"/>
    </xf>
    <xf numFmtId="38" fontId="8" fillId="0" borderId="33" xfId="1" applyFont="1" applyFill="1" applyBorder="1" applyAlignment="1">
      <alignment horizontal="center" vertical="center" wrapText="1"/>
    </xf>
    <xf numFmtId="176" fontId="8" fillId="0" borderId="33" xfId="4" applyNumberFormat="1" applyFont="1" applyFill="1" applyBorder="1" applyAlignment="1">
      <alignment horizontal="center" vertical="center" wrapText="1"/>
    </xf>
    <xf numFmtId="38" fontId="8" fillId="0" borderId="29" xfId="1" applyFont="1" applyFill="1" applyBorder="1" applyAlignment="1">
      <alignment horizontal="center" vertical="center" wrapText="1"/>
    </xf>
    <xf numFmtId="180" fontId="8" fillId="0" borderId="28" xfId="5" applyNumberFormat="1" applyFont="1" applyBorder="1" applyAlignment="1">
      <alignment horizontal="center" vertical="center" shrinkToFit="1"/>
    </xf>
    <xf numFmtId="176" fontId="25" fillId="0" borderId="28" xfId="5" applyNumberFormat="1" applyFont="1" applyBorder="1" applyAlignment="1">
      <alignment horizontal="left" vertical="center" shrinkToFit="1"/>
    </xf>
    <xf numFmtId="0" fontId="54" fillId="0" borderId="28" xfId="5" applyFont="1" applyBorder="1" applyAlignment="1">
      <alignment horizontal="left" vertical="center" wrapText="1" shrinkToFit="1"/>
    </xf>
    <xf numFmtId="177" fontId="54" fillId="0" borderId="28" xfId="6" applyNumberFormat="1" applyFont="1" applyFill="1" applyBorder="1" applyAlignment="1">
      <alignment horizontal="left" vertical="center" wrapText="1" shrinkToFit="1"/>
    </xf>
    <xf numFmtId="38" fontId="54" fillId="0" borderId="28" xfId="6" applyFont="1" applyFill="1" applyBorder="1" applyAlignment="1">
      <alignment horizontal="left" vertical="center" wrapText="1" shrinkToFit="1"/>
    </xf>
    <xf numFmtId="38" fontId="54" fillId="0" borderId="28" xfId="1" applyFont="1" applyFill="1" applyBorder="1" applyAlignment="1">
      <alignment vertical="center" shrinkToFit="1"/>
    </xf>
    <xf numFmtId="38" fontId="25" fillId="0" borderId="28" xfId="1" applyFont="1" applyFill="1" applyBorder="1" applyAlignment="1">
      <alignment horizontal="left" vertical="center" wrapText="1"/>
    </xf>
    <xf numFmtId="176" fontId="25" fillId="0" borderId="28" xfId="1" applyNumberFormat="1" applyFont="1" applyFill="1" applyBorder="1" applyAlignment="1">
      <alignment horizontal="left" vertical="center"/>
    </xf>
    <xf numFmtId="0" fontId="53" fillId="0" borderId="28" xfId="0" applyFont="1" applyBorder="1" applyAlignment="1">
      <alignment vertical="center" wrapText="1"/>
    </xf>
    <xf numFmtId="176" fontId="6" fillId="0" borderId="28" xfId="5" applyNumberFormat="1" applyBorder="1" applyAlignment="1">
      <alignment horizontal="center" vertical="center" shrinkToFit="1"/>
    </xf>
    <xf numFmtId="0" fontId="6" fillId="0" borderId="28" xfId="5" applyBorder="1" applyAlignment="1">
      <alignment vertical="center" wrapText="1" shrinkToFit="1"/>
    </xf>
    <xf numFmtId="177" fontId="9" fillId="0" borderId="28" xfId="6" applyNumberFormat="1" applyFont="1" applyFill="1" applyBorder="1" applyAlignment="1">
      <alignment horizontal="right" vertical="center" wrapText="1" shrinkToFit="1"/>
    </xf>
    <xf numFmtId="38" fontId="9" fillId="0" borderId="28" xfId="6" applyFont="1" applyFill="1" applyBorder="1" applyAlignment="1">
      <alignment horizontal="right" vertical="center" wrapText="1" shrinkToFit="1"/>
    </xf>
    <xf numFmtId="38" fontId="9" fillId="0" borderId="28" xfId="6" applyFont="1" applyFill="1" applyBorder="1" applyAlignment="1">
      <alignment vertical="center" wrapText="1" shrinkToFit="1"/>
    </xf>
    <xf numFmtId="38" fontId="9" fillId="0" borderId="28" xfId="1" applyFont="1" applyFill="1" applyBorder="1" applyAlignment="1">
      <alignment vertical="center" shrinkToFit="1"/>
    </xf>
    <xf numFmtId="38" fontId="0" fillId="0" borderId="28" xfId="1" applyFont="1" applyFill="1" applyBorder="1" applyAlignment="1">
      <alignment vertical="center" wrapText="1"/>
    </xf>
    <xf numFmtId="176" fontId="0" fillId="0" borderId="28" xfId="1" applyNumberFormat="1" applyFont="1" applyFill="1" applyBorder="1" applyAlignment="1">
      <alignment vertical="center"/>
    </xf>
    <xf numFmtId="180" fontId="2" fillId="64" borderId="28" xfId="7" applyNumberFormat="1" applyFill="1" applyBorder="1" applyAlignment="1">
      <alignment horizontal="center" vertical="center" shrinkToFit="1"/>
    </xf>
    <xf numFmtId="176" fontId="2" fillId="64" borderId="28" xfId="7" applyNumberFormat="1" applyFill="1" applyBorder="1" applyAlignment="1">
      <alignment vertical="center" shrinkToFit="1"/>
    </xf>
    <xf numFmtId="0" fontId="9" fillId="64" borderId="28" xfId="7" applyFont="1" applyFill="1" applyBorder="1" applyAlignment="1">
      <alignment horizontal="center" vertical="center" shrinkToFit="1"/>
    </xf>
    <xf numFmtId="0" fontId="2" fillId="64" borderId="28" xfId="7" applyFill="1" applyBorder="1" applyAlignment="1">
      <alignment vertical="center" shrinkToFit="1"/>
    </xf>
    <xf numFmtId="177" fontId="9" fillId="64" borderId="28" xfId="6" applyNumberFormat="1" applyFont="1" applyFill="1" applyBorder="1" applyAlignment="1">
      <alignment vertical="center" shrinkToFit="1"/>
    </xf>
    <xf numFmtId="38" fontId="9" fillId="64" borderId="28" xfId="6" applyFont="1" applyFill="1" applyBorder="1" applyAlignment="1">
      <alignment vertical="center" shrinkToFit="1"/>
    </xf>
    <xf numFmtId="38" fontId="9" fillId="64" borderId="28" xfId="1" applyFont="1" applyFill="1" applyBorder="1" applyAlignment="1">
      <alignment vertical="center" shrinkToFit="1"/>
    </xf>
    <xf numFmtId="0" fontId="9" fillId="64" borderId="28" xfId="6" applyNumberFormat="1" applyFont="1" applyFill="1" applyBorder="1" applyAlignment="1">
      <alignment vertical="center" shrinkToFit="1"/>
    </xf>
    <xf numFmtId="0" fontId="0" fillId="64" borderId="28" xfId="0" applyFill="1" applyBorder="1">
      <alignment vertical="center"/>
    </xf>
    <xf numFmtId="0" fontId="53" fillId="0" borderId="28" xfId="0" applyFont="1" applyBorder="1" applyAlignment="1">
      <alignment horizontal="left" vertical="center" wrapText="1"/>
    </xf>
    <xf numFmtId="0" fontId="0" fillId="65" borderId="30" xfId="0" applyFill="1" applyBorder="1" applyAlignment="1">
      <alignment vertical="center" wrapText="1"/>
    </xf>
    <xf numFmtId="0" fontId="2" fillId="2" borderId="28" xfId="2" applyFill="1" applyBorder="1" applyAlignment="1">
      <alignment vertical="center" shrinkToFit="1"/>
    </xf>
    <xf numFmtId="0" fontId="2" fillId="38" borderId="28" xfId="2" applyFill="1" applyBorder="1" applyAlignment="1">
      <alignment vertical="center" shrinkToFit="1"/>
    </xf>
    <xf numFmtId="0" fontId="2" fillId="3" borderId="28" xfId="2" applyFill="1" applyBorder="1" applyAlignment="1">
      <alignment vertical="center" shrinkToFit="1"/>
    </xf>
    <xf numFmtId="0" fontId="2" fillId="4" borderId="28" xfId="2" applyFill="1" applyBorder="1" applyAlignment="1">
      <alignment vertical="center" shrinkToFit="1"/>
    </xf>
    <xf numFmtId="0" fontId="2" fillId="5" borderId="28" xfId="2" applyFill="1" applyBorder="1" applyAlignment="1">
      <alignment vertical="center" shrinkToFit="1"/>
    </xf>
    <xf numFmtId="0" fontId="2" fillId="63" borderId="0" xfId="2" applyFill="1" applyAlignment="1">
      <alignment horizontal="right" vertical="center"/>
    </xf>
    <xf numFmtId="38" fontId="8" fillId="38" borderId="32" xfId="4" applyFont="1" applyFill="1" applyBorder="1" applyAlignment="1">
      <alignment horizontal="center" vertical="center" shrinkToFit="1"/>
    </xf>
    <xf numFmtId="38" fontId="0" fillId="0" borderId="28" xfId="1" applyFont="1" applyFill="1" applyBorder="1" applyAlignment="1">
      <alignment vertical="center"/>
    </xf>
    <xf numFmtId="0" fontId="8" fillId="0" borderId="0" xfId="0" applyFont="1" applyAlignment="1">
      <alignment vertical="center" wrapText="1"/>
    </xf>
    <xf numFmtId="0" fontId="8" fillId="0" borderId="0" xfId="0" applyFont="1">
      <alignment vertical="center"/>
    </xf>
    <xf numFmtId="180" fontId="2" fillId="66" borderId="47" xfId="7" applyNumberFormat="1" applyFill="1" applyBorder="1" applyAlignment="1">
      <alignment horizontal="center" vertical="center" shrinkToFit="1"/>
    </xf>
    <xf numFmtId="176" fontId="2" fillId="66" borderId="47" xfId="7" applyNumberFormat="1" applyFill="1" applyBorder="1" applyAlignment="1">
      <alignment vertical="center" shrinkToFit="1"/>
    </xf>
    <xf numFmtId="0" fontId="9" fillId="66" borderId="47" xfId="7" applyFont="1" applyFill="1" applyBorder="1" applyAlignment="1">
      <alignment horizontal="center" vertical="center" shrinkToFit="1"/>
    </xf>
    <xf numFmtId="0" fontId="2" fillId="66" borderId="47" xfId="7" applyFill="1" applyBorder="1" applyAlignment="1">
      <alignment vertical="center" shrinkToFit="1"/>
    </xf>
    <xf numFmtId="177" fontId="9" fillId="66" borderId="47" xfId="6" applyNumberFormat="1" applyFont="1" applyFill="1" applyBorder="1" applyAlignment="1">
      <alignment vertical="center" shrinkToFit="1"/>
    </xf>
    <xf numFmtId="38" fontId="9" fillId="66" borderId="47" xfId="6" applyFont="1" applyFill="1" applyBorder="1" applyAlignment="1">
      <alignment vertical="center" shrinkToFit="1"/>
    </xf>
    <xf numFmtId="38" fontId="9" fillId="66" borderId="47" xfId="1" applyFont="1" applyFill="1" applyBorder="1" applyAlignment="1">
      <alignment vertical="center" shrinkToFit="1"/>
    </xf>
    <xf numFmtId="0" fontId="9" fillId="66" borderId="47" xfId="6" applyNumberFormat="1" applyFont="1" applyFill="1" applyBorder="1" applyAlignment="1">
      <alignment vertical="center" shrinkToFit="1"/>
    </xf>
    <xf numFmtId="0" fontId="0" fillId="66" borderId="47" xfId="0" applyFill="1" applyBorder="1">
      <alignment vertical="center"/>
    </xf>
    <xf numFmtId="176" fontId="26" fillId="66" borderId="47" xfId="7" applyNumberFormat="1" applyFont="1" applyFill="1" applyBorder="1" applyAlignment="1">
      <alignment vertical="center" shrinkToFit="1"/>
    </xf>
    <xf numFmtId="0" fontId="60" fillId="0" borderId="0" xfId="2" applyFont="1" applyAlignment="1">
      <alignment horizontal="center" vertical="center"/>
    </xf>
    <xf numFmtId="0" fontId="2" fillId="61" borderId="47" xfId="2" applyFill="1" applyBorder="1">
      <alignment vertical="center"/>
    </xf>
    <xf numFmtId="38" fontId="2" fillId="61" borderId="47" xfId="1" applyFont="1" applyFill="1" applyBorder="1" applyAlignment="1">
      <alignment vertical="center"/>
    </xf>
    <xf numFmtId="176" fontId="2" fillId="61" borderId="47" xfId="2" applyNumberFormat="1" applyFill="1" applyBorder="1" applyAlignment="1">
      <alignment vertical="center" shrinkToFit="1"/>
    </xf>
    <xf numFmtId="0" fontId="2" fillId="61" borderId="47" xfId="2" applyFill="1" applyBorder="1" applyAlignment="1">
      <alignment vertical="center" shrinkToFit="1"/>
    </xf>
    <xf numFmtId="0" fontId="51" fillId="61" borderId="47" xfId="2" applyFont="1" applyFill="1" applyBorder="1" applyAlignment="1">
      <alignment vertical="center" wrapText="1"/>
    </xf>
    <xf numFmtId="38" fontId="2" fillId="61" borderId="47" xfId="1" applyFont="1" applyFill="1" applyBorder="1" applyAlignment="1">
      <alignment vertical="center" wrapText="1"/>
    </xf>
    <xf numFmtId="0" fontId="2" fillId="0" borderId="47" xfId="2" applyBorder="1" applyAlignment="1">
      <alignment vertical="center" wrapText="1"/>
    </xf>
    <xf numFmtId="0" fontId="2" fillId="0" borderId="47" xfId="1" applyNumberFormat="1" applyFont="1" applyFill="1" applyBorder="1" applyAlignment="1">
      <alignment vertical="center" wrapText="1"/>
    </xf>
    <xf numFmtId="38" fontId="2" fillId="0" borderId="47" xfId="1" applyFont="1" applyFill="1" applyBorder="1" applyAlignment="1">
      <alignment vertical="center"/>
    </xf>
    <xf numFmtId="38" fontId="2" fillId="0" borderId="47" xfId="1" applyFont="1" applyFill="1" applyBorder="1" applyAlignment="1">
      <alignment vertical="center" shrinkToFit="1"/>
    </xf>
    <xf numFmtId="176" fontId="2" fillId="0" borderId="47" xfId="2" applyNumberFormat="1" applyBorder="1" applyAlignment="1">
      <alignment vertical="center" shrinkToFit="1"/>
    </xf>
    <xf numFmtId="0" fontId="2" fillId="0" borderId="47" xfId="2" applyBorder="1" applyAlignment="1">
      <alignment vertical="center" shrinkToFit="1"/>
    </xf>
    <xf numFmtId="38" fontId="2" fillId="0" borderId="47" xfId="1" applyFont="1" applyFill="1" applyBorder="1" applyAlignment="1">
      <alignment vertical="center" wrapText="1"/>
    </xf>
    <xf numFmtId="176" fontId="2" fillId="0" borderId="47" xfId="2" applyNumberFormat="1" applyBorder="1" applyAlignment="1">
      <alignment horizontal="right" vertical="center"/>
    </xf>
    <xf numFmtId="0" fontId="2" fillId="0" borderId="47" xfId="2" applyBorder="1">
      <alignment vertical="center"/>
    </xf>
    <xf numFmtId="0" fontId="2" fillId="38" borderId="47" xfId="2" applyFill="1" applyBorder="1" applyAlignment="1">
      <alignment vertical="center" wrapText="1"/>
    </xf>
    <xf numFmtId="38" fontId="2" fillId="38" borderId="47" xfId="1" applyFont="1" applyFill="1" applyBorder="1" applyAlignment="1">
      <alignment vertical="center" wrapText="1"/>
    </xf>
    <xf numFmtId="38" fontId="2" fillId="38" borderId="47" xfId="1" applyFont="1" applyFill="1" applyBorder="1" applyAlignment="1">
      <alignment vertical="center" shrinkToFit="1"/>
    </xf>
    <xf numFmtId="176" fontId="2" fillId="38" borderId="47" xfId="2" applyNumberFormat="1" applyFill="1" applyBorder="1" applyAlignment="1">
      <alignment horizontal="right" vertical="center"/>
    </xf>
    <xf numFmtId="0" fontId="2" fillId="38" borderId="47" xfId="2" applyFill="1" applyBorder="1">
      <alignment vertical="center"/>
    </xf>
    <xf numFmtId="0" fontId="2" fillId="2" borderId="47" xfId="2" applyFill="1" applyBorder="1" applyAlignment="1">
      <alignment vertical="center" wrapText="1"/>
    </xf>
    <xf numFmtId="38" fontId="2" fillId="2" borderId="47" xfId="1" applyFont="1" applyFill="1" applyBorder="1" applyAlignment="1">
      <alignment vertical="center" wrapText="1"/>
    </xf>
    <xf numFmtId="38" fontId="2" fillId="2" borderId="47" xfId="1" applyFont="1" applyFill="1" applyBorder="1" applyAlignment="1">
      <alignment vertical="center" shrinkToFit="1"/>
    </xf>
    <xf numFmtId="176" fontId="2" fillId="2" borderId="47" xfId="2" applyNumberFormat="1" applyFill="1" applyBorder="1" applyAlignment="1">
      <alignment horizontal="right" vertical="center"/>
    </xf>
    <xf numFmtId="0" fontId="2" fillId="2" borderId="47" xfId="2" applyFill="1" applyBorder="1">
      <alignment vertical="center"/>
    </xf>
    <xf numFmtId="0" fontId="2" fillId="3" borderId="47" xfId="2" applyFill="1" applyBorder="1" applyAlignment="1">
      <alignment vertical="center" wrapText="1"/>
    </xf>
    <xf numFmtId="38" fontId="2" fillId="3" borderId="47" xfId="1" applyFont="1" applyFill="1" applyBorder="1" applyAlignment="1">
      <alignment vertical="center" wrapText="1"/>
    </xf>
    <xf numFmtId="38" fontId="2" fillId="3" borderId="47" xfId="1" applyFont="1" applyFill="1" applyBorder="1" applyAlignment="1">
      <alignment vertical="center" shrinkToFit="1"/>
    </xf>
    <xf numFmtId="176" fontId="2" fillId="3" borderId="47" xfId="2" applyNumberFormat="1" applyFill="1" applyBorder="1" applyAlignment="1">
      <alignment horizontal="right" vertical="center"/>
    </xf>
    <xf numFmtId="0" fontId="2" fillId="3" borderId="47" xfId="2" applyFill="1" applyBorder="1">
      <alignment vertical="center"/>
    </xf>
    <xf numFmtId="38" fontId="2" fillId="0" borderId="47" xfId="1" applyFont="1" applyBorder="1" applyAlignment="1">
      <alignment vertical="center" shrinkToFit="1"/>
    </xf>
    <xf numFmtId="0" fontId="2" fillId="2" borderId="47" xfId="2" applyFill="1" applyBorder="1" applyAlignment="1">
      <alignment horizontal="left" vertical="center" wrapText="1" indent="1"/>
    </xf>
    <xf numFmtId="176" fontId="2" fillId="0" borderId="47" xfId="2" applyNumberFormat="1" applyBorder="1" applyAlignment="1">
      <alignment horizontal="right" vertical="center" wrapText="1"/>
    </xf>
    <xf numFmtId="0" fontId="2" fillId="3" borderId="47" xfId="2" applyFill="1" applyBorder="1" applyAlignment="1">
      <alignment horizontal="left" vertical="center" wrapText="1"/>
    </xf>
    <xf numFmtId="38" fontId="2" fillId="3" borderId="47" xfId="1" applyFont="1" applyFill="1" applyBorder="1" applyAlignment="1">
      <alignment horizontal="center" vertical="center" shrinkToFit="1"/>
    </xf>
    <xf numFmtId="0" fontId="2" fillId="4" borderId="47" xfId="2" applyFill="1" applyBorder="1" applyAlignment="1">
      <alignment vertical="center" wrapText="1"/>
    </xf>
    <xf numFmtId="38" fontId="2" fillId="4" borderId="47" xfId="1" applyFont="1" applyFill="1" applyBorder="1" applyAlignment="1">
      <alignment vertical="center" wrapText="1"/>
    </xf>
    <xf numFmtId="38" fontId="2" fillId="4" borderId="47" xfId="1" applyFont="1" applyFill="1" applyBorder="1" applyAlignment="1">
      <alignment vertical="center" shrinkToFit="1"/>
    </xf>
    <xf numFmtId="176" fontId="2" fillId="4" borderId="47" xfId="2" applyNumberFormat="1" applyFill="1" applyBorder="1" applyAlignment="1">
      <alignment horizontal="right" vertical="center"/>
    </xf>
    <xf numFmtId="0" fontId="2" fillId="4" borderId="47" xfId="2" applyFill="1" applyBorder="1">
      <alignment vertical="center"/>
    </xf>
    <xf numFmtId="0" fontId="2" fillId="0" borderId="47" xfId="1" applyNumberFormat="1" applyFont="1" applyBorder="1" applyAlignment="1">
      <alignment vertical="center" wrapText="1"/>
    </xf>
    <xf numFmtId="38" fontId="2" fillId="5" borderId="47" xfId="1" applyFont="1" applyFill="1" applyBorder="1" applyAlignment="1">
      <alignment vertical="center" wrapText="1"/>
    </xf>
    <xf numFmtId="38" fontId="2" fillId="5" borderId="47" xfId="1" applyFont="1" applyFill="1" applyBorder="1" applyAlignment="1">
      <alignment vertical="center" shrinkToFit="1"/>
    </xf>
    <xf numFmtId="38" fontId="2" fillId="63" borderId="47" xfId="1" applyFont="1" applyFill="1" applyBorder="1" applyAlignment="1">
      <alignment vertical="center" shrinkToFit="1"/>
    </xf>
    <xf numFmtId="0" fontId="2" fillId="0" borderId="38" xfId="2" applyBorder="1">
      <alignment vertical="center"/>
    </xf>
    <xf numFmtId="0" fontId="2" fillId="0" borderId="0" xfId="2" applyAlignment="1">
      <alignment horizontal="left" vertical="center"/>
    </xf>
    <xf numFmtId="38" fontId="2" fillId="3" borderId="47" xfId="2" applyNumberFormat="1" applyFill="1" applyBorder="1" applyAlignment="1">
      <alignment vertical="center" wrapText="1"/>
    </xf>
    <xf numFmtId="38" fontId="2" fillId="38" borderId="47" xfId="1" applyFont="1" applyFill="1" applyBorder="1" applyAlignment="1">
      <alignment vertical="center"/>
    </xf>
    <xf numFmtId="38" fontId="2" fillId="67" borderId="47" xfId="1" applyFont="1" applyFill="1" applyBorder="1" applyAlignment="1">
      <alignment vertical="center"/>
    </xf>
    <xf numFmtId="0" fontId="2" fillId="5" borderId="47" xfId="2" applyFill="1" applyBorder="1" applyAlignment="1">
      <alignment vertical="center" wrapText="1"/>
    </xf>
    <xf numFmtId="176" fontId="2" fillId="5" borderId="47" xfId="2" applyNumberFormat="1" applyFill="1" applyBorder="1">
      <alignment vertical="center"/>
    </xf>
    <xf numFmtId="0" fontId="2" fillId="5" borderId="47" xfId="2" applyFill="1" applyBorder="1">
      <alignment vertical="center"/>
    </xf>
    <xf numFmtId="38" fontId="2" fillId="67" borderId="47" xfId="1" applyFont="1" applyFill="1" applyBorder="1" applyAlignment="1">
      <alignment vertical="center" shrinkToFit="1"/>
    </xf>
    <xf numFmtId="0" fontId="51" fillId="67" borderId="47" xfId="2" applyFont="1" applyFill="1" applyBorder="1" applyAlignment="1">
      <alignment vertical="center" wrapText="1"/>
    </xf>
    <xf numFmtId="38" fontId="2" fillId="67" borderId="47" xfId="2" applyNumberFormat="1" applyFill="1" applyBorder="1">
      <alignment vertical="center"/>
    </xf>
    <xf numFmtId="38" fontId="2" fillId="38" borderId="47" xfId="2" applyNumberFormat="1" applyFill="1" applyBorder="1">
      <alignment vertical="center"/>
    </xf>
    <xf numFmtId="38" fontId="2" fillId="68" borderId="47" xfId="2" applyNumberFormat="1" applyFill="1" applyBorder="1">
      <alignment vertical="center"/>
    </xf>
    <xf numFmtId="38" fontId="2" fillId="68" borderId="47" xfId="1" applyFont="1" applyFill="1" applyBorder="1" applyAlignment="1">
      <alignment vertical="center"/>
    </xf>
    <xf numFmtId="38" fontId="6" fillId="0" borderId="0" xfId="1" applyFont="1" applyAlignment="1">
      <alignment horizontal="right"/>
    </xf>
    <xf numFmtId="0" fontId="6" fillId="0" borderId="0" xfId="1" applyNumberFormat="1" applyFont="1" applyAlignment="1">
      <alignment horizontal="right"/>
    </xf>
    <xf numFmtId="0" fontId="60" fillId="0" borderId="0" xfId="2" applyFont="1" applyAlignment="1">
      <alignment horizontal="right" vertical="center"/>
    </xf>
    <xf numFmtId="0" fontId="61" fillId="0" borderId="28" xfId="2" applyFont="1" applyBorder="1" applyAlignment="1">
      <alignment vertical="center" wrapText="1" shrinkToFit="1"/>
    </xf>
    <xf numFmtId="0" fontId="2" fillId="0" borderId="0" xfId="0" applyFont="1">
      <alignment vertical="center"/>
    </xf>
    <xf numFmtId="0" fontId="2" fillId="67" borderId="30" xfId="2" applyFill="1" applyBorder="1" applyAlignment="1">
      <alignment horizontal="center" vertical="center" wrapText="1"/>
    </xf>
    <xf numFmtId="0" fontId="0" fillId="67" borderId="33" xfId="0" applyFill="1" applyBorder="1" applyAlignment="1">
      <alignment horizontal="center" vertical="center" wrapText="1"/>
    </xf>
    <xf numFmtId="0" fontId="0" fillId="67" borderId="29" xfId="0" applyFill="1" applyBorder="1" applyAlignment="1">
      <alignment horizontal="center" vertical="center" wrapText="1"/>
    </xf>
    <xf numFmtId="38" fontId="2" fillId="68" borderId="47" xfId="1" applyFont="1" applyFill="1" applyBorder="1" applyAlignment="1">
      <alignment vertical="center" wrapText="1"/>
    </xf>
    <xf numFmtId="0" fontId="0" fillId="68" borderId="47" xfId="0" applyFill="1" applyBorder="1" applyAlignment="1">
      <alignment vertical="center" wrapText="1"/>
    </xf>
    <xf numFmtId="38" fontId="2" fillId="38" borderId="47" xfId="1" applyFont="1" applyFill="1" applyBorder="1" applyAlignment="1">
      <alignment vertical="center" wrapText="1"/>
    </xf>
    <xf numFmtId="0" fontId="0" fillId="38" borderId="47" xfId="0" applyFill="1" applyBorder="1" applyAlignment="1">
      <alignment vertical="center" wrapText="1"/>
    </xf>
    <xf numFmtId="38" fontId="2" fillId="63" borderId="47" xfId="1" applyFont="1" applyFill="1" applyBorder="1" applyAlignment="1">
      <alignment horizontal="left" vertical="center"/>
    </xf>
    <xf numFmtId="38" fontId="2" fillId="67" borderId="47" xfId="1" applyFont="1" applyFill="1" applyBorder="1" applyAlignment="1">
      <alignment vertical="center" wrapText="1"/>
    </xf>
    <xf numFmtId="0" fontId="0" fillId="67" borderId="47" xfId="0" applyFill="1" applyBorder="1" applyAlignment="1">
      <alignment vertical="center" wrapText="1"/>
    </xf>
    <xf numFmtId="0" fontId="2" fillId="3" borderId="47" xfId="2" applyFill="1" applyBorder="1" applyAlignment="1">
      <alignment vertical="center" wrapText="1"/>
    </xf>
    <xf numFmtId="0" fontId="0" fillId="0" borderId="47" xfId="0" applyBorder="1" applyAlignment="1">
      <alignment vertical="center" wrapText="1"/>
    </xf>
    <xf numFmtId="0" fontId="2" fillId="0" borderId="0" xfId="2" applyAlignment="1">
      <alignment vertical="center" shrinkToFit="1"/>
    </xf>
    <xf numFmtId="0" fontId="2" fillId="68" borderId="47" xfId="2" applyFill="1" applyBorder="1" applyAlignment="1">
      <alignment horizontal="left" vertical="center" wrapText="1"/>
    </xf>
    <xf numFmtId="176" fontId="2" fillId="38" borderId="47" xfId="2" applyNumberFormat="1" applyFill="1" applyBorder="1" applyAlignment="1">
      <alignment horizontal="left" vertical="center" wrapText="1"/>
    </xf>
    <xf numFmtId="176" fontId="2" fillId="68" borderId="47" xfId="2" applyNumberFormat="1" applyFill="1" applyBorder="1" applyAlignment="1">
      <alignment horizontal="left" vertical="center" wrapText="1"/>
    </xf>
    <xf numFmtId="0" fontId="2" fillId="63" borderId="47" xfId="2" applyFill="1" applyBorder="1" applyAlignment="1">
      <alignment horizontal="left" vertical="center"/>
    </xf>
    <xf numFmtId="176" fontId="2" fillId="67" borderId="47" xfId="2" applyNumberFormat="1" applyFill="1" applyBorder="1" applyAlignment="1">
      <alignment horizontal="left" vertical="center" wrapText="1"/>
    </xf>
    <xf numFmtId="0" fontId="52" fillId="0" borderId="30" xfId="3" applyFont="1" applyBorder="1" applyAlignment="1">
      <alignment horizontal="left" vertical="center" wrapText="1"/>
    </xf>
    <xf numFmtId="0" fontId="52" fillId="0" borderId="33" xfId="3" applyFont="1" applyBorder="1" applyAlignment="1">
      <alignment horizontal="left" vertical="center" wrapText="1"/>
    </xf>
    <xf numFmtId="0" fontId="52" fillId="0" borderId="29" xfId="3" applyFont="1" applyBorder="1" applyAlignment="1">
      <alignment horizontal="left" vertical="center" wrapText="1"/>
    </xf>
    <xf numFmtId="0" fontId="0" fillId="0" borderId="34" xfId="0" applyBorder="1" applyAlignment="1">
      <alignment vertical="center" wrapText="1"/>
    </xf>
    <xf numFmtId="0" fontId="0" fillId="0" borderId="25" xfId="0" applyBorder="1" applyAlignment="1">
      <alignment vertical="center" wrapText="1"/>
    </xf>
    <xf numFmtId="0" fontId="0" fillId="0" borderId="35"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36" xfId="0" applyBorder="1" applyAlignment="1">
      <alignment vertical="center" wrapText="1"/>
    </xf>
    <xf numFmtId="0" fontId="0" fillId="0" borderId="39" xfId="0" applyBorder="1" applyAlignment="1">
      <alignment vertical="center" wrapText="1"/>
    </xf>
    <xf numFmtId="0" fontId="0" fillId="0" borderId="37" xfId="0" applyBorder="1" applyAlignment="1">
      <alignment vertical="center" wrapText="1"/>
    </xf>
    <xf numFmtId="0" fontId="0" fillId="0" borderId="30" xfId="0" applyBorder="1" applyAlignment="1">
      <alignment vertical="center" wrapText="1"/>
    </xf>
    <xf numFmtId="0" fontId="0" fillId="0" borderId="29" xfId="0" applyBorder="1" applyAlignment="1">
      <alignment vertical="center" wrapText="1"/>
    </xf>
    <xf numFmtId="0" fontId="0" fillId="0" borderId="33" xfId="0" applyBorder="1" applyAlignment="1">
      <alignment vertical="center" wrapText="1"/>
    </xf>
    <xf numFmtId="0" fontId="0" fillId="0" borderId="0" xfId="0" applyAlignment="1">
      <alignment vertical="center" wrapText="1"/>
    </xf>
    <xf numFmtId="0" fontId="6" fillId="0" borderId="0" xfId="0" applyFont="1" applyAlignment="1">
      <alignment vertical="center" wrapText="1"/>
    </xf>
    <xf numFmtId="56" fontId="0" fillId="0" borderId="30" xfId="0" applyNumberFormat="1" applyBorder="1" applyAlignment="1">
      <alignment vertical="center" wrapText="1"/>
    </xf>
    <xf numFmtId="14" fontId="0" fillId="0" borderId="30" xfId="0" applyNumberFormat="1" applyBorder="1" applyAlignment="1">
      <alignment horizontal="left" vertical="center" wrapText="1"/>
    </xf>
    <xf numFmtId="0" fontId="0" fillId="0" borderId="33" xfId="0" applyBorder="1" applyAlignment="1">
      <alignment horizontal="left" vertical="center" wrapText="1"/>
    </xf>
    <xf numFmtId="0" fontId="0" fillId="0" borderId="29" xfId="0" applyBorder="1" applyAlignment="1">
      <alignment horizontal="left" vertical="center" wrapText="1"/>
    </xf>
    <xf numFmtId="0" fontId="0" fillId="0" borderId="30" xfId="0" applyBorder="1">
      <alignment vertical="center"/>
    </xf>
    <xf numFmtId="0" fontId="0" fillId="0" borderId="29" xfId="0" applyBorder="1">
      <alignment vertical="center"/>
    </xf>
    <xf numFmtId="0" fontId="0" fillId="65" borderId="30" xfId="0" applyFill="1" applyBorder="1" applyAlignment="1">
      <alignment vertical="center" wrapText="1"/>
    </xf>
    <xf numFmtId="0" fontId="0" fillId="65" borderId="29" xfId="0" applyFill="1" applyBorder="1" applyAlignment="1">
      <alignment vertical="center" wrapText="1"/>
    </xf>
    <xf numFmtId="0" fontId="0" fillId="65" borderId="30" xfId="0" applyFill="1" applyBorder="1">
      <alignment vertical="center"/>
    </xf>
    <xf numFmtId="0" fontId="0" fillId="65" borderId="29" xfId="0" applyFill="1" applyBorder="1">
      <alignment vertical="center"/>
    </xf>
    <xf numFmtId="0" fontId="0" fillId="0" borderId="25" xfId="0" applyBorder="1">
      <alignment vertical="center"/>
    </xf>
  </cellXfs>
  <cellStyles count="217">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2 2" xfId="11" xr:uid="{00000000-0005-0000-0000-000003000000}"/>
    <cellStyle name="20% - アクセント 2 3" xfId="12" xr:uid="{00000000-0005-0000-0000-000004000000}"/>
    <cellStyle name="20% - アクセント 2 4" xfId="13" xr:uid="{00000000-0005-0000-0000-000005000000}"/>
    <cellStyle name="20% - アクセント 3 2" xfId="14" xr:uid="{00000000-0005-0000-0000-000006000000}"/>
    <cellStyle name="20% - アクセント 3 3" xfId="15" xr:uid="{00000000-0005-0000-0000-000007000000}"/>
    <cellStyle name="20% - アクセント 3 4" xfId="16" xr:uid="{00000000-0005-0000-0000-000008000000}"/>
    <cellStyle name="20% - アクセント 4 2" xfId="17" xr:uid="{00000000-0005-0000-0000-000009000000}"/>
    <cellStyle name="20% - アクセント 4 3" xfId="18" xr:uid="{00000000-0005-0000-0000-00000A000000}"/>
    <cellStyle name="20% - アクセント 4 4" xfId="19" xr:uid="{00000000-0005-0000-0000-00000B000000}"/>
    <cellStyle name="20% - アクセント 5 2" xfId="20" xr:uid="{00000000-0005-0000-0000-00000C000000}"/>
    <cellStyle name="20% - アクセント 5 3" xfId="21" xr:uid="{00000000-0005-0000-0000-00000D000000}"/>
    <cellStyle name="20% - アクセント 5 4" xfId="22" xr:uid="{00000000-0005-0000-0000-00000E000000}"/>
    <cellStyle name="20% - アクセント 6 2" xfId="23" xr:uid="{00000000-0005-0000-0000-00000F000000}"/>
    <cellStyle name="20% - アクセント 6 3" xfId="24" xr:uid="{00000000-0005-0000-0000-000010000000}"/>
    <cellStyle name="20% - アクセント 6 4" xfId="25" xr:uid="{00000000-0005-0000-0000-000011000000}"/>
    <cellStyle name="40% - アクセント 1 2" xfId="26" xr:uid="{00000000-0005-0000-0000-000012000000}"/>
    <cellStyle name="40% - アクセント 1 3" xfId="27" xr:uid="{00000000-0005-0000-0000-000013000000}"/>
    <cellStyle name="40% - アクセント 1 4" xfId="28" xr:uid="{00000000-0005-0000-0000-000014000000}"/>
    <cellStyle name="40% - アクセント 2 2" xfId="29" xr:uid="{00000000-0005-0000-0000-000015000000}"/>
    <cellStyle name="40% - アクセント 2 3" xfId="30" xr:uid="{00000000-0005-0000-0000-000016000000}"/>
    <cellStyle name="40% - アクセント 2 4" xfId="31" xr:uid="{00000000-0005-0000-0000-000017000000}"/>
    <cellStyle name="40% - アクセント 3 2" xfId="32" xr:uid="{00000000-0005-0000-0000-000018000000}"/>
    <cellStyle name="40% - アクセント 3 3" xfId="33" xr:uid="{00000000-0005-0000-0000-000019000000}"/>
    <cellStyle name="40% - アクセント 3 4" xfId="34" xr:uid="{00000000-0005-0000-0000-00001A000000}"/>
    <cellStyle name="40% - アクセント 4 2" xfId="35" xr:uid="{00000000-0005-0000-0000-00001B000000}"/>
    <cellStyle name="40% - アクセント 4 3" xfId="36" xr:uid="{00000000-0005-0000-0000-00001C000000}"/>
    <cellStyle name="40% - アクセント 4 4" xfId="37" xr:uid="{00000000-0005-0000-0000-00001D000000}"/>
    <cellStyle name="40% - アクセント 5 2" xfId="38" xr:uid="{00000000-0005-0000-0000-00001E000000}"/>
    <cellStyle name="40% - アクセント 5 3" xfId="39" xr:uid="{00000000-0005-0000-0000-00001F000000}"/>
    <cellStyle name="40% - アクセント 5 4" xfId="40" xr:uid="{00000000-0005-0000-0000-000020000000}"/>
    <cellStyle name="40% - アクセント 6 2" xfId="41" xr:uid="{00000000-0005-0000-0000-000021000000}"/>
    <cellStyle name="40% - アクセント 6 3" xfId="42" xr:uid="{00000000-0005-0000-0000-000022000000}"/>
    <cellStyle name="40% - アクセント 6 4" xfId="43" xr:uid="{00000000-0005-0000-0000-000023000000}"/>
    <cellStyle name="60% - アクセント 1 2" xfId="44" xr:uid="{00000000-0005-0000-0000-000024000000}"/>
    <cellStyle name="60% - アクセント 1 3" xfId="45" xr:uid="{00000000-0005-0000-0000-000025000000}"/>
    <cellStyle name="60% - アクセント 1 4" xfId="46" xr:uid="{00000000-0005-0000-0000-000026000000}"/>
    <cellStyle name="60% - アクセント 2 2" xfId="47" xr:uid="{00000000-0005-0000-0000-000027000000}"/>
    <cellStyle name="60% - アクセント 2 3" xfId="48" xr:uid="{00000000-0005-0000-0000-000028000000}"/>
    <cellStyle name="60% - アクセント 2 4" xfId="49" xr:uid="{00000000-0005-0000-0000-000029000000}"/>
    <cellStyle name="60% - アクセント 3 2" xfId="50" xr:uid="{00000000-0005-0000-0000-00002A000000}"/>
    <cellStyle name="60% - アクセント 3 3" xfId="51" xr:uid="{00000000-0005-0000-0000-00002B000000}"/>
    <cellStyle name="60% - アクセント 3 4" xfId="52" xr:uid="{00000000-0005-0000-0000-00002C000000}"/>
    <cellStyle name="60% - アクセント 4 2" xfId="53" xr:uid="{00000000-0005-0000-0000-00002D000000}"/>
    <cellStyle name="60% - アクセント 4 3" xfId="54" xr:uid="{00000000-0005-0000-0000-00002E000000}"/>
    <cellStyle name="60% - アクセント 4 4" xfId="55" xr:uid="{00000000-0005-0000-0000-00002F000000}"/>
    <cellStyle name="60% - アクセント 5 2" xfId="56" xr:uid="{00000000-0005-0000-0000-000030000000}"/>
    <cellStyle name="60% - アクセント 5 3" xfId="57" xr:uid="{00000000-0005-0000-0000-000031000000}"/>
    <cellStyle name="60% - アクセント 5 4" xfId="58" xr:uid="{00000000-0005-0000-0000-000032000000}"/>
    <cellStyle name="60% - アクセント 6 2" xfId="59" xr:uid="{00000000-0005-0000-0000-000033000000}"/>
    <cellStyle name="60% - アクセント 6 3" xfId="60" xr:uid="{00000000-0005-0000-0000-000034000000}"/>
    <cellStyle name="60% - アクセント 6 4" xfId="61" xr:uid="{00000000-0005-0000-0000-000035000000}"/>
    <cellStyle name="アクセント 1 2" xfId="62" xr:uid="{00000000-0005-0000-0000-000036000000}"/>
    <cellStyle name="アクセント 1 3" xfId="63" xr:uid="{00000000-0005-0000-0000-000037000000}"/>
    <cellStyle name="アクセント 1 4" xfId="64" xr:uid="{00000000-0005-0000-0000-000038000000}"/>
    <cellStyle name="アクセント 2 2" xfId="65" xr:uid="{00000000-0005-0000-0000-000039000000}"/>
    <cellStyle name="アクセント 2 3" xfId="66" xr:uid="{00000000-0005-0000-0000-00003A000000}"/>
    <cellStyle name="アクセント 2 4" xfId="67" xr:uid="{00000000-0005-0000-0000-00003B000000}"/>
    <cellStyle name="アクセント 3 2" xfId="68" xr:uid="{00000000-0005-0000-0000-00003C000000}"/>
    <cellStyle name="アクセント 3 3" xfId="69" xr:uid="{00000000-0005-0000-0000-00003D000000}"/>
    <cellStyle name="アクセント 3 4" xfId="70" xr:uid="{00000000-0005-0000-0000-00003E000000}"/>
    <cellStyle name="アクセント 4 2" xfId="71" xr:uid="{00000000-0005-0000-0000-00003F000000}"/>
    <cellStyle name="アクセント 4 3" xfId="72" xr:uid="{00000000-0005-0000-0000-000040000000}"/>
    <cellStyle name="アクセント 4 4" xfId="73" xr:uid="{00000000-0005-0000-0000-000041000000}"/>
    <cellStyle name="アクセント 5 2" xfId="74" xr:uid="{00000000-0005-0000-0000-000042000000}"/>
    <cellStyle name="アクセント 5 3" xfId="75" xr:uid="{00000000-0005-0000-0000-000043000000}"/>
    <cellStyle name="アクセント 5 4" xfId="76" xr:uid="{00000000-0005-0000-0000-000044000000}"/>
    <cellStyle name="アクセント 6 2" xfId="77" xr:uid="{00000000-0005-0000-0000-000045000000}"/>
    <cellStyle name="アクセント 6 3" xfId="78" xr:uid="{00000000-0005-0000-0000-000046000000}"/>
    <cellStyle name="アクセント 6 4" xfId="79" xr:uid="{00000000-0005-0000-0000-000047000000}"/>
    <cellStyle name="タイトル 2" xfId="80" xr:uid="{00000000-0005-0000-0000-000048000000}"/>
    <cellStyle name="タイトル 3" xfId="81" xr:uid="{00000000-0005-0000-0000-000049000000}"/>
    <cellStyle name="タイトル 4" xfId="82" xr:uid="{00000000-0005-0000-0000-00004A000000}"/>
    <cellStyle name="チェック セル 2" xfId="83" xr:uid="{00000000-0005-0000-0000-00004B000000}"/>
    <cellStyle name="チェック セル 3" xfId="84" xr:uid="{00000000-0005-0000-0000-00004C000000}"/>
    <cellStyle name="チェック セル 4" xfId="85" xr:uid="{00000000-0005-0000-0000-00004D000000}"/>
    <cellStyle name="どちらでもない 2" xfId="86" xr:uid="{00000000-0005-0000-0000-00004E000000}"/>
    <cellStyle name="どちらでもない 3" xfId="87" xr:uid="{00000000-0005-0000-0000-00004F000000}"/>
    <cellStyle name="どちらでもない 4" xfId="88" xr:uid="{00000000-0005-0000-0000-000050000000}"/>
    <cellStyle name="パーセント 2" xfId="89" xr:uid="{00000000-0005-0000-0000-000051000000}"/>
    <cellStyle name="メモ 2" xfId="90" xr:uid="{00000000-0005-0000-0000-000052000000}"/>
    <cellStyle name="メモ 2 2" xfId="204" xr:uid="{4023D3D0-EBE9-4B93-B4A7-C5455D84C6CE}"/>
    <cellStyle name="メモ 3" xfId="91" xr:uid="{00000000-0005-0000-0000-000053000000}"/>
    <cellStyle name="メモ 4" xfId="92" xr:uid="{00000000-0005-0000-0000-000054000000}"/>
    <cellStyle name="リンク セル 2" xfId="93" xr:uid="{00000000-0005-0000-0000-000055000000}"/>
    <cellStyle name="リンク セル 3" xfId="94" xr:uid="{00000000-0005-0000-0000-000056000000}"/>
    <cellStyle name="リンク セル 4" xfId="95" xr:uid="{00000000-0005-0000-0000-000057000000}"/>
    <cellStyle name="悪い 2" xfId="96" xr:uid="{00000000-0005-0000-0000-000058000000}"/>
    <cellStyle name="悪い 3" xfId="97" xr:uid="{00000000-0005-0000-0000-000059000000}"/>
    <cellStyle name="悪い 4" xfId="98" xr:uid="{00000000-0005-0000-0000-00005A000000}"/>
    <cellStyle name="計算 2" xfId="99" xr:uid="{00000000-0005-0000-0000-00005B000000}"/>
    <cellStyle name="計算 2 2" xfId="205" xr:uid="{7E8360F4-0F8B-4130-93E4-98DC116B217C}"/>
    <cellStyle name="計算 3" xfId="100" xr:uid="{00000000-0005-0000-0000-00005C000000}"/>
    <cellStyle name="計算 4" xfId="101" xr:uid="{00000000-0005-0000-0000-00005D000000}"/>
    <cellStyle name="警告文 2" xfId="102" xr:uid="{00000000-0005-0000-0000-00005E000000}"/>
    <cellStyle name="警告文 3" xfId="103" xr:uid="{00000000-0005-0000-0000-00005F000000}"/>
    <cellStyle name="警告文 4" xfId="104" xr:uid="{00000000-0005-0000-0000-000060000000}"/>
    <cellStyle name="桁区切り" xfId="1" builtinId="6"/>
    <cellStyle name="桁区切り 2" xfId="4" xr:uid="{00000000-0005-0000-0000-000062000000}"/>
    <cellStyle name="桁区切り 2 2" xfId="105" xr:uid="{00000000-0005-0000-0000-000063000000}"/>
    <cellStyle name="桁区切り 2 2 2" xfId="106" xr:uid="{00000000-0005-0000-0000-000064000000}"/>
    <cellStyle name="桁区切り 3" xfId="107" xr:uid="{00000000-0005-0000-0000-000065000000}"/>
    <cellStyle name="桁区切り 3 2" xfId="108" xr:uid="{00000000-0005-0000-0000-000066000000}"/>
    <cellStyle name="桁区切り 3 2 2" xfId="6" xr:uid="{00000000-0005-0000-0000-000067000000}"/>
    <cellStyle name="桁区切り 4" xfId="109" xr:uid="{00000000-0005-0000-0000-000068000000}"/>
    <cellStyle name="桁区切り 5" xfId="110" xr:uid="{00000000-0005-0000-0000-000069000000}"/>
    <cellStyle name="見出し 1 2" xfId="111" xr:uid="{00000000-0005-0000-0000-00006A000000}"/>
    <cellStyle name="見出し 1 3" xfId="112" xr:uid="{00000000-0005-0000-0000-00006B000000}"/>
    <cellStyle name="見出し 1 4" xfId="113" xr:uid="{00000000-0005-0000-0000-00006C000000}"/>
    <cellStyle name="見出し 2 2" xfId="114" xr:uid="{00000000-0005-0000-0000-00006D000000}"/>
    <cellStyle name="見出し 2 3" xfId="115" xr:uid="{00000000-0005-0000-0000-00006E000000}"/>
    <cellStyle name="見出し 2 4" xfId="116" xr:uid="{00000000-0005-0000-0000-00006F000000}"/>
    <cellStyle name="見出し 3 2" xfId="117" xr:uid="{00000000-0005-0000-0000-000070000000}"/>
    <cellStyle name="見出し 3 3" xfId="118" xr:uid="{00000000-0005-0000-0000-000071000000}"/>
    <cellStyle name="見出し 3 4" xfId="119" xr:uid="{00000000-0005-0000-0000-000072000000}"/>
    <cellStyle name="見出し 4 2" xfId="120" xr:uid="{00000000-0005-0000-0000-000073000000}"/>
    <cellStyle name="見出し 4 3" xfId="121" xr:uid="{00000000-0005-0000-0000-000074000000}"/>
    <cellStyle name="見出し 4 4" xfId="122" xr:uid="{00000000-0005-0000-0000-000075000000}"/>
    <cellStyle name="集計 2" xfId="123" xr:uid="{00000000-0005-0000-0000-000076000000}"/>
    <cellStyle name="集計 2 2" xfId="206" xr:uid="{0866CC58-1656-4C12-8057-6EA3410FDCFB}"/>
    <cellStyle name="集計 3" xfId="124" xr:uid="{00000000-0005-0000-0000-000077000000}"/>
    <cellStyle name="集計 4" xfId="125" xr:uid="{00000000-0005-0000-0000-000078000000}"/>
    <cellStyle name="出力 2" xfId="126" xr:uid="{00000000-0005-0000-0000-000079000000}"/>
    <cellStyle name="出力 2 2" xfId="207" xr:uid="{9755648F-C531-4DE8-A1E9-D6DAA43F0DC1}"/>
    <cellStyle name="出力 3" xfId="127" xr:uid="{00000000-0005-0000-0000-00007A000000}"/>
    <cellStyle name="出力 4" xfId="128" xr:uid="{00000000-0005-0000-0000-00007B000000}"/>
    <cellStyle name="説明文 2" xfId="129" xr:uid="{00000000-0005-0000-0000-00007C000000}"/>
    <cellStyle name="説明文 3" xfId="130" xr:uid="{00000000-0005-0000-0000-00007D000000}"/>
    <cellStyle name="説明文 4" xfId="131" xr:uid="{00000000-0005-0000-0000-00007E000000}"/>
    <cellStyle name="通貨 2" xfId="132" xr:uid="{00000000-0005-0000-0000-00007F000000}"/>
    <cellStyle name="通貨 2 2" xfId="197" xr:uid="{00000000-0005-0000-0000-000080000000}"/>
    <cellStyle name="通貨 2 2 2" xfId="203" xr:uid="{918B9D51-95BA-41F9-A2C8-E9B3CE1434A6}"/>
    <cellStyle name="通貨 2 2 2 2" xfId="216" xr:uid="{726970EE-CE65-4A6D-A6F5-D6E7993BD786}"/>
    <cellStyle name="通貨 2 2 3" xfId="200" xr:uid="{F1E7ACCB-166E-4DEE-B2D2-BB458C6E5265}"/>
    <cellStyle name="通貨 2 2 3 2" xfId="213" xr:uid="{742EB604-4C84-4968-A89D-5BC71D145FFC}"/>
    <cellStyle name="通貨 2 2 4" xfId="210" xr:uid="{EE25F658-B851-4E9B-AD1B-A994219FBEE1}"/>
    <cellStyle name="通貨 2 3" xfId="198" xr:uid="{00000000-0005-0000-0000-000081000000}"/>
    <cellStyle name="通貨 2 3 2" xfId="201" xr:uid="{414D959C-1E33-480F-9217-1945074BA3F4}"/>
    <cellStyle name="通貨 2 3 2 2" xfId="214" xr:uid="{F2EF66A1-6682-46F5-8126-E11A0A61C949}"/>
    <cellStyle name="通貨 2 3 3" xfId="211" xr:uid="{CB5E3ECA-523E-432C-AC33-2C1637E3475D}"/>
    <cellStyle name="通貨 2 4" xfId="202" xr:uid="{D4177C4B-A1D3-4C59-B8A3-BA7631674ECF}"/>
    <cellStyle name="通貨 2 4 2" xfId="215" xr:uid="{52653405-0A31-4319-9B07-F07204A852CB}"/>
    <cellStyle name="通貨 2 5" xfId="199" xr:uid="{B0450284-E272-4E17-B345-64DD5ABABBA1}"/>
    <cellStyle name="通貨 2 5 2" xfId="212" xr:uid="{BC58F9B1-9A9F-4D62-B22B-8B1426F58E84}"/>
    <cellStyle name="通貨 2 6" xfId="208" xr:uid="{C87ADC52-8512-45BB-8DB8-5ABD240FBB14}"/>
    <cellStyle name="入力 2" xfId="133" xr:uid="{00000000-0005-0000-0000-000082000000}"/>
    <cellStyle name="入力 2 2" xfId="209" xr:uid="{4A6E67FB-1324-4573-B29D-822EA3E89E51}"/>
    <cellStyle name="入力 3" xfId="134" xr:uid="{00000000-0005-0000-0000-000083000000}"/>
    <cellStyle name="入力 4" xfId="135" xr:uid="{00000000-0005-0000-0000-000084000000}"/>
    <cellStyle name="標準" xfId="0" builtinId="0"/>
    <cellStyle name="標準 10" xfId="136" xr:uid="{00000000-0005-0000-0000-000086000000}"/>
    <cellStyle name="標準 10 2" xfId="5" xr:uid="{00000000-0005-0000-0000-000087000000}"/>
    <cellStyle name="標準 11" xfId="137" xr:uid="{00000000-0005-0000-0000-000088000000}"/>
    <cellStyle name="標準 12" xfId="138" xr:uid="{00000000-0005-0000-0000-000089000000}"/>
    <cellStyle name="標準 13" xfId="139" xr:uid="{00000000-0005-0000-0000-00008A000000}"/>
    <cellStyle name="標準 14" xfId="140" xr:uid="{00000000-0005-0000-0000-00008B000000}"/>
    <cellStyle name="標準 15" xfId="141" xr:uid="{00000000-0005-0000-0000-00008C000000}"/>
    <cellStyle name="標準 16" xfId="142" xr:uid="{00000000-0005-0000-0000-00008D000000}"/>
    <cellStyle name="標準 17" xfId="143" xr:uid="{00000000-0005-0000-0000-00008E000000}"/>
    <cellStyle name="標準 18" xfId="144" xr:uid="{00000000-0005-0000-0000-00008F000000}"/>
    <cellStyle name="標準 19" xfId="145" xr:uid="{00000000-0005-0000-0000-000090000000}"/>
    <cellStyle name="標準 2" xfId="146" xr:uid="{00000000-0005-0000-0000-000091000000}"/>
    <cellStyle name="標準 2 2" xfId="147" xr:uid="{00000000-0005-0000-0000-000092000000}"/>
    <cellStyle name="標準 2 2 2" xfId="148" xr:uid="{00000000-0005-0000-0000-000093000000}"/>
    <cellStyle name="標準 2 3" xfId="149" xr:uid="{00000000-0005-0000-0000-000094000000}"/>
    <cellStyle name="標準 2 4" xfId="150" xr:uid="{00000000-0005-0000-0000-000095000000}"/>
    <cellStyle name="標準 2 5" xfId="151" xr:uid="{00000000-0005-0000-0000-000096000000}"/>
    <cellStyle name="標準 2 6" xfId="152" xr:uid="{00000000-0005-0000-0000-000097000000}"/>
    <cellStyle name="標準 2 7" xfId="153" xr:uid="{00000000-0005-0000-0000-000098000000}"/>
    <cellStyle name="標準 2 8" xfId="154" xr:uid="{00000000-0005-0000-0000-000099000000}"/>
    <cellStyle name="標準 2 9" xfId="155" xr:uid="{00000000-0005-0000-0000-00009A000000}"/>
    <cellStyle name="標準 20" xfId="156" xr:uid="{00000000-0005-0000-0000-00009B000000}"/>
    <cellStyle name="標準 21" xfId="157" xr:uid="{00000000-0005-0000-0000-00009C000000}"/>
    <cellStyle name="標準 22" xfId="158" xr:uid="{00000000-0005-0000-0000-00009D000000}"/>
    <cellStyle name="標準 23" xfId="159" xr:uid="{00000000-0005-0000-0000-00009E000000}"/>
    <cellStyle name="標準 24" xfId="160" xr:uid="{00000000-0005-0000-0000-00009F000000}"/>
    <cellStyle name="標準 25" xfId="161" xr:uid="{00000000-0005-0000-0000-0000A0000000}"/>
    <cellStyle name="標準 26" xfId="162" xr:uid="{00000000-0005-0000-0000-0000A1000000}"/>
    <cellStyle name="標準 27" xfId="163" xr:uid="{00000000-0005-0000-0000-0000A2000000}"/>
    <cellStyle name="標準 28" xfId="164" xr:uid="{00000000-0005-0000-0000-0000A3000000}"/>
    <cellStyle name="標準 29" xfId="165" xr:uid="{00000000-0005-0000-0000-0000A4000000}"/>
    <cellStyle name="標準 3" xfId="7" xr:uid="{00000000-0005-0000-0000-0000A5000000}"/>
    <cellStyle name="標準 3 2" xfId="166" xr:uid="{00000000-0005-0000-0000-0000A6000000}"/>
    <cellStyle name="標準 3 2 2" xfId="167" xr:uid="{00000000-0005-0000-0000-0000A7000000}"/>
    <cellStyle name="標準 3 3" xfId="3" xr:uid="{00000000-0005-0000-0000-0000A8000000}"/>
    <cellStyle name="標準 30" xfId="168" xr:uid="{00000000-0005-0000-0000-0000A9000000}"/>
    <cellStyle name="標準 31" xfId="169" xr:uid="{00000000-0005-0000-0000-0000AA000000}"/>
    <cellStyle name="標準 32" xfId="170" xr:uid="{00000000-0005-0000-0000-0000AB000000}"/>
    <cellStyle name="標準 33" xfId="171" xr:uid="{00000000-0005-0000-0000-0000AC000000}"/>
    <cellStyle name="標準 34" xfId="172" xr:uid="{00000000-0005-0000-0000-0000AD000000}"/>
    <cellStyle name="標準 35" xfId="173" xr:uid="{00000000-0005-0000-0000-0000AE000000}"/>
    <cellStyle name="標準 36" xfId="174" xr:uid="{00000000-0005-0000-0000-0000AF000000}"/>
    <cellStyle name="標準 37" xfId="175" xr:uid="{00000000-0005-0000-0000-0000B0000000}"/>
    <cellStyle name="標準 38" xfId="176" xr:uid="{00000000-0005-0000-0000-0000B1000000}"/>
    <cellStyle name="標準 39" xfId="177" xr:uid="{00000000-0005-0000-0000-0000B2000000}"/>
    <cellStyle name="標準 4" xfId="178" xr:uid="{00000000-0005-0000-0000-0000B3000000}"/>
    <cellStyle name="標準 4 2" xfId="179" xr:uid="{00000000-0005-0000-0000-0000B4000000}"/>
    <cellStyle name="標準 40" xfId="180" xr:uid="{00000000-0005-0000-0000-0000B5000000}"/>
    <cellStyle name="標準 41" xfId="181" xr:uid="{00000000-0005-0000-0000-0000B6000000}"/>
    <cellStyle name="標準 42" xfId="182" xr:uid="{00000000-0005-0000-0000-0000B7000000}"/>
    <cellStyle name="標準 43" xfId="183" xr:uid="{00000000-0005-0000-0000-0000B8000000}"/>
    <cellStyle name="標準 44" xfId="184" xr:uid="{00000000-0005-0000-0000-0000B9000000}"/>
    <cellStyle name="標準 45" xfId="185" xr:uid="{00000000-0005-0000-0000-0000BA000000}"/>
    <cellStyle name="標準 5" xfId="186" xr:uid="{00000000-0005-0000-0000-0000BB000000}"/>
    <cellStyle name="標準 5 2" xfId="187" xr:uid="{00000000-0005-0000-0000-0000BC000000}"/>
    <cellStyle name="標準 5 3" xfId="188" xr:uid="{00000000-0005-0000-0000-0000BD000000}"/>
    <cellStyle name="標準 6" xfId="189" xr:uid="{00000000-0005-0000-0000-0000BE000000}"/>
    <cellStyle name="標準 6 2" xfId="190" xr:uid="{00000000-0005-0000-0000-0000BF000000}"/>
    <cellStyle name="標準 7" xfId="191" xr:uid="{00000000-0005-0000-0000-0000C0000000}"/>
    <cellStyle name="標準 8" xfId="192" xr:uid="{00000000-0005-0000-0000-0000C1000000}"/>
    <cellStyle name="標準 9" xfId="193" xr:uid="{00000000-0005-0000-0000-0000C2000000}"/>
    <cellStyle name="標準_【畜草研】Ｈ１８えさプロ収支簿" xfId="2" xr:uid="{00000000-0005-0000-0000-0000C3000000}"/>
    <cellStyle name="良い 2" xfId="194" xr:uid="{00000000-0005-0000-0000-0000C4000000}"/>
    <cellStyle name="良い 3" xfId="195" xr:uid="{00000000-0005-0000-0000-0000C5000000}"/>
    <cellStyle name="良い 4" xfId="196" xr:uid="{00000000-0005-0000-0000-0000C6000000}"/>
  </cellStyles>
  <dxfs count="9">
    <dxf>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fill>
        <patternFill>
          <bgColor rgb="FFFFFF00"/>
        </patternFill>
      </fill>
    </dxf>
    <dxf>
      <fill>
        <patternFill>
          <bgColor rgb="FFFFFF00"/>
        </patternFill>
      </fill>
    </dxf>
  </dxfs>
  <tableStyles count="0" defaultTableStyle="TableStyleMedium9" defaultPivotStyle="PivotStyleLight16"/>
  <colors>
    <mruColors>
      <color rgb="FF66FFFF"/>
      <color rgb="FFFFFFCC"/>
      <color rgb="FFCCFFCC"/>
      <color rgb="FF99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1459</xdr:colOff>
      <xdr:row>3</xdr:row>
      <xdr:rowOff>54348</xdr:rowOff>
    </xdr:from>
    <xdr:to>
      <xdr:col>22</xdr:col>
      <xdr:colOff>683557</xdr:colOff>
      <xdr:row>11</xdr:row>
      <xdr:rowOff>97266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451194" y="558613"/>
          <a:ext cx="4267981" cy="1387624"/>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b="1">
              <a:latin typeface="ＭＳ ゴシック" panose="020B0609070205080204" pitchFamily="49" charset="-128"/>
              <a:ea typeface="ＭＳ ゴシック" panose="020B0609070205080204" pitchFamily="49" charset="-128"/>
            </a:rPr>
            <a:t>免税事業者等からの課税仕入れに係る</a:t>
          </a:r>
          <a:r>
            <a:rPr kumimoji="1" lang="ja-JP" altLang="en-US" sz="1050" b="1">
              <a:solidFill>
                <a:srgbClr val="FF0000"/>
              </a:solidFill>
              <a:latin typeface="ＭＳ ゴシック" panose="020B0609070205080204" pitchFamily="49" charset="-128"/>
              <a:ea typeface="ＭＳ ゴシック" panose="020B0609070205080204" pitchFamily="49" charset="-128"/>
            </a:rPr>
            <a:t>経過措置</a:t>
          </a:r>
          <a:r>
            <a:rPr kumimoji="1" lang="ja-JP" altLang="en-US" sz="1050" b="1">
              <a:latin typeface="ＭＳ ゴシック" panose="020B0609070205080204" pitchFamily="49" charset="-128"/>
              <a:ea typeface="ＭＳ ゴシック" panose="020B0609070205080204" pitchFamily="49" charset="-128"/>
            </a:rPr>
            <a:t>の記入について</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１．</a:t>
          </a:r>
          <a:r>
            <a:rPr kumimoji="1" lang="en-US" altLang="ja-JP" sz="1050" b="1">
              <a:latin typeface="ＭＳ ゴシック" panose="020B0609070205080204" pitchFamily="49" charset="-128"/>
              <a:ea typeface="ＭＳ ゴシック" panose="020B0609070205080204" pitchFamily="49" charset="-128"/>
            </a:rPr>
            <a:t>R</a:t>
          </a:r>
          <a:r>
            <a:rPr kumimoji="1" lang="ja-JP" altLang="en-US" sz="1050" b="1">
              <a:latin typeface="ＭＳ ゴシック" panose="020B0609070205080204" pitchFamily="49" charset="-128"/>
              <a:ea typeface="ＭＳ ゴシック" panose="020B0609070205080204" pitchFamily="49" charset="-128"/>
            </a:rPr>
            <a:t>列　免税事業者等からの仕入価格（税込）に記入</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２．</a:t>
          </a:r>
          <a:r>
            <a:rPr kumimoji="1" lang="en-US" altLang="ja-JP" sz="1050" b="1">
              <a:latin typeface="ＭＳ ゴシック" panose="020B0609070205080204" pitchFamily="49" charset="-128"/>
              <a:ea typeface="ＭＳ ゴシック" panose="020B0609070205080204" pitchFamily="49" charset="-128"/>
            </a:rPr>
            <a:t>U</a:t>
          </a:r>
          <a:r>
            <a:rPr kumimoji="1" lang="ja-JP" altLang="en-US" sz="1050" b="1">
              <a:latin typeface="ＭＳ ゴシック" panose="020B0609070205080204" pitchFamily="49" charset="-128"/>
              <a:ea typeface="ＭＳ ゴシック" panose="020B0609070205080204" pitchFamily="49" charset="-128"/>
            </a:rPr>
            <a:t>列　経過措置による仕入れ税額控除不可額（</a:t>
          </a:r>
          <a:r>
            <a:rPr kumimoji="1" lang="en-US" altLang="ja-JP" sz="1050" b="1">
              <a:latin typeface="ＭＳ ゴシック" panose="020B0609070205080204" pitchFamily="49" charset="-128"/>
              <a:ea typeface="ＭＳ ゴシック" panose="020B0609070205080204" pitchFamily="49" charset="-128"/>
            </a:rPr>
            <a:t>20</a:t>
          </a:r>
          <a:r>
            <a:rPr kumimoji="1" lang="ja-JP" altLang="en-US" sz="1050" b="1">
              <a:latin typeface="ＭＳ ゴシック" panose="020B0609070205080204" pitchFamily="49" charset="-128"/>
              <a:ea typeface="ＭＳ ゴシック" panose="020B0609070205080204" pitchFamily="49" charset="-128"/>
            </a:rPr>
            <a:t>％）の額が自　</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a:t>
          </a:r>
          <a:r>
            <a:rPr kumimoji="1" lang="ja-JP" altLang="en-US" sz="1050" b="1" baseline="0">
              <a:latin typeface="ＭＳ ゴシック" panose="020B0609070205080204" pitchFamily="49" charset="-128"/>
              <a:ea typeface="ＭＳ ゴシック" panose="020B0609070205080204" pitchFamily="49" charset="-128"/>
            </a:rPr>
            <a:t> </a:t>
          </a:r>
          <a:r>
            <a:rPr kumimoji="1" lang="ja-JP" altLang="en-US" sz="1050" b="1">
              <a:latin typeface="ＭＳ ゴシック" panose="020B0609070205080204" pitchFamily="49" charset="-128"/>
              <a:ea typeface="ＭＳ ゴシック" panose="020B0609070205080204" pitchFamily="49" charset="-128"/>
            </a:rPr>
            <a:t>動計算されます。</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３．</a:t>
          </a:r>
          <a:r>
            <a:rPr kumimoji="1" lang="en-US" altLang="ja-JP" sz="1050" b="1">
              <a:latin typeface="ＭＳ ゴシック" panose="020B0609070205080204" pitchFamily="49" charset="-128"/>
              <a:ea typeface="ＭＳ ゴシック" panose="020B0609070205080204" pitchFamily="49" charset="-128"/>
            </a:rPr>
            <a:t>V</a:t>
          </a:r>
          <a:r>
            <a:rPr kumimoji="1" lang="ja-JP" altLang="en-US" sz="1050" b="1">
              <a:latin typeface="ＭＳ ゴシック" panose="020B0609070205080204" pitchFamily="49" charset="-128"/>
              <a:ea typeface="ＭＳ ゴシック" panose="020B0609070205080204" pitchFamily="49" charset="-128"/>
            </a:rPr>
            <a:t>列　委託研究費全額が消費税の課税対象となるため、経過措</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置による仕入れ税額控除不可額（</a:t>
          </a:r>
          <a:r>
            <a:rPr kumimoji="1" lang="en-US" altLang="ja-JP" sz="1050" b="1">
              <a:latin typeface="ＭＳ ゴシック" panose="020B0609070205080204" pitchFamily="49" charset="-128"/>
              <a:ea typeface="ＭＳ ゴシック" panose="020B0609070205080204" pitchFamily="49" charset="-128"/>
            </a:rPr>
            <a:t>20</a:t>
          </a:r>
          <a:r>
            <a:rPr kumimoji="1" lang="ja-JP" altLang="en-US" sz="1050" b="1">
              <a:latin typeface="ＭＳ ゴシック" panose="020B0609070205080204" pitchFamily="49" charset="-128"/>
              <a:ea typeface="ＭＳ ゴシック" panose="020B0609070205080204" pitchFamily="49" charset="-128"/>
            </a:rPr>
            <a:t>％）の額に消費税額</a:t>
          </a:r>
          <a:endParaRPr kumimoji="1" lang="en-US" altLang="ja-JP" sz="1050" b="1">
            <a:latin typeface="ＭＳ ゴシック" panose="020B0609070205080204" pitchFamily="49" charset="-128"/>
            <a:ea typeface="ＭＳ ゴシック" panose="020B0609070205080204" pitchFamily="49" charset="-128"/>
          </a:endParaRPr>
        </a:p>
        <a:p>
          <a:r>
            <a:rPr kumimoji="1" lang="en-US" altLang="ja-JP" sz="1050" b="1">
              <a:latin typeface="ＭＳ ゴシック" panose="020B0609070205080204" pitchFamily="49" charset="-128"/>
              <a:ea typeface="ＭＳ ゴシック" panose="020B0609070205080204" pitchFamily="49" charset="-128"/>
            </a:rPr>
            <a:t>         </a:t>
          </a:r>
          <a:r>
            <a:rPr kumimoji="1" lang="ja-JP" altLang="en-US" sz="1050" b="1">
              <a:latin typeface="ＭＳ ゴシック" panose="020B0609070205080204" pitchFamily="49" charset="-128"/>
              <a:ea typeface="ＭＳ ゴシック" panose="020B0609070205080204" pitchFamily="49" charset="-128"/>
            </a:rPr>
            <a:t>を計上し、この額が消費税相当額として計上できます。</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661147</xdr:colOff>
      <xdr:row>0</xdr:row>
      <xdr:rowOff>0</xdr:rowOff>
    </xdr:from>
    <xdr:to>
      <xdr:col>16</xdr:col>
      <xdr:colOff>11431</xdr:colOff>
      <xdr:row>11</xdr:row>
      <xdr:rowOff>111500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06971" y="0"/>
          <a:ext cx="3586107" cy="1960471"/>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b="1">
              <a:latin typeface="ＭＳ ゴシック" panose="020B0609070205080204" pitchFamily="49" charset="-128"/>
              <a:ea typeface="ＭＳ ゴシック" panose="020B0609070205080204" pitchFamily="49" charset="-128"/>
            </a:rPr>
            <a:t>個人への諸謝金等（免税事業者等）に係る記入について</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１．</a:t>
          </a:r>
          <a:r>
            <a:rPr kumimoji="1" lang="en-US" altLang="ja-JP" sz="1050" b="1">
              <a:latin typeface="ＭＳ ゴシック" panose="020B0609070205080204" pitchFamily="49" charset="-128"/>
              <a:ea typeface="ＭＳ ゴシック" panose="020B0609070205080204" pitchFamily="49" charset="-128"/>
            </a:rPr>
            <a:t>N</a:t>
          </a:r>
          <a:r>
            <a:rPr kumimoji="1" lang="ja-JP" altLang="en-US" sz="1050" b="1">
              <a:latin typeface="ＭＳ ゴシック" panose="020B0609070205080204" pitchFamily="49" charset="-128"/>
              <a:ea typeface="ＭＳ ゴシック" panose="020B0609070205080204" pitchFamily="49" charset="-128"/>
            </a:rPr>
            <a:t>列</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個人への諸謝金（免税事業者等）に記入</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２．</a:t>
          </a:r>
          <a:r>
            <a:rPr kumimoji="1" lang="en-US" altLang="ja-JP" sz="1050" b="1">
              <a:latin typeface="ＭＳ ゴシック" panose="020B0609070205080204" pitchFamily="49" charset="-128"/>
              <a:ea typeface="ＭＳ ゴシック" panose="020B0609070205080204" pitchFamily="49" charset="-128"/>
            </a:rPr>
            <a:t>O</a:t>
          </a:r>
          <a:r>
            <a:rPr kumimoji="1" lang="ja-JP" altLang="en-US" sz="1050" b="1">
              <a:latin typeface="ＭＳ ゴシック" panose="020B0609070205080204" pitchFamily="49" charset="-128"/>
              <a:ea typeface="ＭＳ ゴシック" panose="020B0609070205080204" pitchFamily="49" charset="-128"/>
            </a:rPr>
            <a:t>列</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個人への諸謝金（免税事業者等）の内消費税額が自</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a:t>
          </a:r>
          <a:r>
            <a:rPr kumimoji="1" lang="ja-JP" altLang="en-US" sz="1050" b="1" baseline="0">
              <a:latin typeface="ＭＳ ゴシック" panose="020B0609070205080204" pitchFamily="49" charset="-128"/>
              <a:ea typeface="ＭＳ ゴシック" panose="020B0609070205080204" pitchFamily="49" charset="-128"/>
            </a:rPr>
            <a:t> </a:t>
          </a:r>
          <a:r>
            <a:rPr kumimoji="1" lang="ja-JP" altLang="en-US" sz="1050" b="1">
              <a:latin typeface="ＭＳ ゴシック" panose="020B0609070205080204" pitchFamily="49" charset="-128"/>
              <a:ea typeface="ＭＳ ゴシック" panose="020B0609070205080204" pitchFamily="49" charset="-128"/>
            </a:rPr>
            <a:t>動計算されます。</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３．</a:t>
          </a:r>
          <a:r>
            <a:rPr kumimoji="1" lang="en-US" altLang="ja-JP" sz="1050" b="1">
              <a:latin typeface="ＭＳ ゴシック" panose="020B0609070205080204" pitchFamily="49" charset="-128"/>
              <a:ea typeface="ＭＳ ゴシック" panose="020B0609070205080204" pitchFamily="49" charset="-128"/>
            </a:rPr>
            <a:t>P</a:t>
          </a:r>
          <a:r>
            <a:rPr kumimoji="1" lang="ja-JP" altLang="en-US" sz="1050" b="1">
              <a:latin typeface="ＭＳ ゴシック" panose="020B0609070205080204" pitchFamily="49" charset="-128"/>
              <a:ea typeface="ＭＳ ゴシック" panose="020B0609070205080204" pitchFamily="49" charset="-128"/>
            </a:rPr>
            <a:t>列</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委託研究費全額が消費税の課税対象となるため、個人への諸謝金（免税事業者等）の内消費税額に消費税額を計上し、この額が消費税相当額として計上できます。</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107578</xdr:colOff>
      <xdr:row>4</xdr:row>
      <xdr:rowOff>11205</xdr:rowOff>
    </xdr:from>
    <xdr:to>
      <xdr:col>20</xdr:col>
      <xdr:colOff>89648</xdr:colOff>
      <xdr:row>11</xdr:row>
      <xdr:rowOff>80682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767484" y="692523"/>
          <a:ext cx="5907740" cy="12617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800" b="1">
              <a:latin typeface="ＭＳ ゴシック" panose="020B0609070205080204" pitchFamily="49" charset="-128"/>
              <a:ea typeface="ＭＳ ゴシック" panose="020B0609070205080204" pitchFamily="49" charset="-128"/>
            </a:rPr>
            <a:t>「イノベ事業」および「スマ農」の</a:t>
          </a:r>
          <a:endParaRPr kumimoji="1" lang="en-US" altLang="ja-JP" sz="1800" b="1">
            <a:latin typeface="ＭＳ ゴシック" panose="020B0609070205080204" pitchFamily="49" charset="-128"/>
            <a:ea typeface="ＭＳ ゴシック" panose="020B0609070205080204" pitchFamily="49" charset="-128"/>
          </a:endParaRPr>
        </a:p>
        <a:p>
          <a:r>
            <a:rPr kumimoji="1" lang="ja-JP" altLang="en-US" sz="1800" b="1">
              <a:latin typeface="ＭＳ ゴシック" panose="020B0609070205080204" pitchFamily="49" charset="-128"/>
              <a:ea typeface="ＭＳ ゴシック" panose="020B0609070205080204" pitchFamily="49" charset="-128"/>
            </a:rPr>
            <a:t>マッチングファンド対象機関の自己資金用の帳簿です。</a:t>
          </a:r>
          <a:endParaRPr kumimoji="1" lang="en-US" altLang="ja-JP" sz="1800" b="1">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681317</xdr:colOff>
      <xdr:row>1</xdr:row>
      <xdr:rowOff>125506</xdr:rowOff>
    </xdr:from>
    <xdr:to>
      <xdr:col>16</xdr:col>
      <xdr:colOff>90144</xdr:colOff>
      <xdr:row>3</xdr:row>
      <xdr:rowOff>64246</xdr:rowOff>
    </xdr:to>
    <xdr:sp macro="" textlink="">
      <xdr:nvSpPr>
        <xdr:cNvPr id="4" name="四角形吹き出し 3">
          <a:extLst>
            <a:ext uri="{FF2B5EF4-FFF2-40B4-BE49-F238E27FC236}">
              <a16:creationId xmlns:a16="http://schemas.microsoft.com/office/drawing/2014/main" id="{A0E60E19-7DAB-450A-A966-D3ADF574E0BA}"/>
            </a:ext>
          </a:extLst>
        </xdr:cNvPr>
        <xdr:cNvSpPr/>
      </xdr:nvSpPr>
      <xdr:spPr>
        <a:xfrm>
          <a:off x="9466729" y="295835"/>
          <a:ext cx="2734733" cy="279399"/>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自動転記されるので入力不要です。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107018</xdr:colOff>
      <xdr:row>6</xdr:row>
      <xdr:rowOff>139793</xdr:rowOff>
    </xdr:from>
    <xdr:to>
      <xdr:col>5</xdr:col>
      <xdr:colOff>826265</xdr:colOff>
      <xdr:row>8</xdr:row>
      <xdr:rowOff>55084</xdr:rowOff>
    </xdr:to>
    <xdr:sp macro="" textlink="">
      <xdr:nvSpPr>
        <xdr:cNvPr id="3" name="四角形吹き出し 13">
          <a:extLst>
            <a:ext uri="{FF2B5EF4-FFF2-40B4-BE49-F238E27FC236}">
              <a16:creationId xmlns:a16="http://schemas.microsoft.com/office/drawing/2014/main" id="{00000000-0008-0000-0200-000003000000}"/>
            </a:ext>
          </a:extLst>
        </xdr:cNvPr>
        <xdr:cNvSpPr/>
      </xdr:nvSpPr>
      <xdr:spPr>
        <a:xfrm>
          <a:off x="3402898" y="1131311"/>
          <a:ext cx="2197343" cy="245797"/>
        </a:xfrm>
        <a:prstGeom prst="wedgeRectCallout">
          <a:avLst>
            <a:gd name="adj1" fmla="val -66974"/>
            <a:gd name="adj2" fmla="val -58121"/>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単独機関の場合は代表機関名</a:t>
          </a:r>
        </a:p>
      </xdr:txBody>
    </xdr:sp>
    <xdr:clientData/>
  </xdr:twoCellAnchor>
  <xdr:twoCellAnchor>
    <xdr:from>
      <xdr:col>1</xdr:col>
      <xdr:colOff>342901</xdr:colOff>
      <xdr:row>28</xdr:row>
      <xdr:rowOff>104773</xdr:rowOff>
    </xdr:from>
    <xdr:to>
      <xdr:col>2</xdr:col>
      <xdr:colOff>231321</xdr:colOff>
      <xdr:row>29</xdr:row>
      <xdr:rowOff>380999</xdr:rowOff>
    </xdr:to>
    <xdr:sp macro="" textlink="">
      <xdr:nvSpPr>
        <xdr:cNvPr id="7" name="四角形吹き出し 9">
          <a:extLst>
            <a:ext uri="{FF2B5EF4-FFF2-40B4-BE49-F238E27FC236}">
              <a16:creationId xmlns:a16="http://schemas.microsoft.com/office/drawing/2014/main" id="{00000000-0008-0000-0200-000007000000}"/>
            </a:ext>
          </a:extLst>
        </xdr:cNvPr>
        <xdr:cNvSpPr/>
      </xdr:nvSpPr>
      <xdr:spPr>
        <a:xfrm>
          <a:off x="2091019" y="6415926"/>
          <a:ext cx="1439314" cy="679638"/>
        </a:xfrm>
        <a:prstGeom prst="wedgeRectCallout">
          <a:avLst>
            <a:gd name="adj1" fmla="val -80953"/>
            <a:gd name="adj2" fmla="val -29448"/>
          </a:avLst>
        </a:prstGeom>
        <a:solidFill>
          <a:sysClr val="window" lastClr="FFFF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FF"/>
              </a:solidFill>
            </a:rPr>
            <a:t>1</a:t>
          </a:r>
          <a:r>
            <a:rPr kumimoji="1" lang="ja-JP" altLang="en-US" sz="1600" b="1">
              <a:solidFill>
                <a:srgbClr val="0000FF"/>
              </a:solidFill>
            </a:rPr>
            <a:t>人・</a:t>
          </a:r>
          <a:r>
            <a:rPr kumimoji="1" lang="en-US" altLang="ja-JP" sz="1600" b="1">
              <a:solidFill>
                <a:srgbClr val="0000FF"/>
              </a:solidFill>
            </a:rPr>
            <a:t>1</a:t>
          </a:r>
          <a:r>
            <a:rPr kumimoji="1" lang="ja-JP" altLang="en-US" sz="1600" b="1">
              <a:solidFill>
                <a:srgbClr val="0000FF"/>
              </a:solidFill>
            </a:rPr>
            <a:t>件毎に記載</a:t>
          </a:r>
          <a:endParaRPr kumimoji="1" lang="en-US" altLang="ja-JP" sz="1600" b="1">
            <a:solidFill>
              <a:srgbClr val="0000FF"/>
            </a:solidFill>
          </a:endParaRPr>
        </a:p>
      </xdr:txBody>
    </xdr:sp>
    <xdr:clientData/>
  </xdr:twoCellAnchor>
  <xdr:twoCellAnchor>
    <xdr:from>
      <xdr:col>1</xdr:col>
      <xdr:colOff>304800</xdr:colOff>
      <xdr:row>59</xdr:row>
      <xdr:rowOff>0</xdr:rowOff>
    </xdr:from>
    <xdr:to>
      <xdr:col>3</xdr:col>
      <xdr:colOff>187458</xdr:colOff>
      <xdr:row>60</xdr:row>
      <xdr:rowOff>212911</xdr:rowOff>
    </xdr:to>
    <xdr:sp macro="" textlink="">
      <xdr:nvSpPr>
        <xdr:cNvPr id="14" name="四角形吹き出し 20">
          <a:extLst>
            <a:ext uri="{FF2B5EF4-FFF2-40B4-BE49-F238E27FC236}">
              <a16:creationId xmlns:a16="http://schemas.microsoft.com/office/drawing/2014/main" id="{00000000-0008-0000-0200-00000E000000}"/>
            </a:ext>
          </a:extLst>
        </xdr:cNvPr>
        <xdr:cNvSpPr/>
      </xdr:nvSpPr>
      <xdr:spPr>
        <a:xfrm>
          <a:off x="2243418" y="25246853"/>
          <a:ext cx="2090216" cy="616323"/>
        </a:xfrm>
        <a:prstGeom prst="wedgeRectCallout">
          <a:avLst>
            <a:gd name="adj1" fmla="val -68243"/>
            <a:gd name="adj2" fmla="val 48536"/>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地方公共団体、免税事業者は計上不可</a:t>
          </a:r>
        </a:p>
      </xdr:txBody>
    </xdr:sp>
    <xdr:clientData/>
  </xdr:twoCellAnchor>
  <xdr:twoCellAnchor>
    <xdr:from>
      <xdr:col>0</xdr:col>
      <xdr:colOff>1004792</xdr:colOff>
      <xdr:row>20</xdr:row>
      <xdr:rowOff>70972</xdr:rowOff>
    </xdr:from>
    <xdr:to>
      <xdr:col>1</xdr:col>
      <xdr:colOff>1529579</xdr:colOff>
      <xdr:row>23</xdr:row>
      <xdr:rowOff>104587</xdr:rowOff>
    </xdr:to>
    <xdr:sp macro="" textlink="">
      <xdr:nvSpPr>
        <xdr:cNvPr id="16" name="四角形吹き出し 3">
          <a:extLst>
            <a:ext uri="{FF2B5EF4-FFF2-40B4-BE49-F238E27FC236}">
              <a16:creationId xmlns:a16="http://schemas.microsoft.com/office/drawing/2014/main" id="{00000000-0008-0000-0200-000010000000}"/>
            </a:ext>
          </a:extLst>
        </xdr:cNvPr>
        <xdr:cNvSpPr/>
      </xdr:nvSpPr>
      <xdr:spPr>
        <a:xfrm>
          <a:off x="1004792" y="6129619"/>
          <a:ext cx="2295316" cy="1527733"/>
        </a:xfrm>
        <a:prstGeom prst="wedgeRectCallout">
          <a:avLst>
            <a:gd name="adj1" fmla="val -57857"/>
            <a:gd name="adj2" fmla="val -10635"/>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1">
              <a:solidFill>
                <a:srgbClr val="0000FF"/>
              </a:solidFill>
            </a:rPr>
            <a:t>１行１伝票の記載を原則とします。これらの内訳が分かる書類（個々の見積書、請求書等）は各構成員にて保管してください。　　 </a:t>
          </a:r>
          <a:r>
            <a:rPr kumimoji="1" lang="en-US" altLang="ja-JP" sz="1200" b="1">
              <a:solidFill>
                <a:srgbClr val="0000FF"/>
              </a:solidFill>
            </a:rPr>
            <a:t>※</a:t>
          </a:r>
          <a:r>
            <a:rPr kumimoji="1" lang="ja-JP" altLang="en-US" sz="1200" b="1">
              <a:solidFill>
                <a:srgbClr val="0000FF"/>
              </a:solidFill>
            </a:rPr>
            <a:t>一点ごとの記載でも問題はありません。</a:t>
          </a:r>
        </a:p>
      </xdr:txBody>
    </xdr:sp>
    <xdr:clientData/>
  </xdr:twoCellAnchor>
  <xdr:twoCellAnchor>
    <xdr:from>
      <xdr:col>8</xdr:col>
      <xdr:colOff>515471</xdr:colOff>
      <xdr:row>13</xdr:row>
      <xdr:rowOff>179295</xdr:rowOff>
    </xdr:from>
    <xdr:to>
      <xdr:col>11</xdr:col>
      <xdr:colOff>0</xdr:colOff>
      <xdr:row>16</xdr:row>
      <xdr:rowOff>369796</xdr:rowOff>
    </xdr:to>
    <xdr:sp macro="" textlink="">
      <xdr:nvSpPr>
        <xdr:cNvPr id="17" name="四角形吹き出し 15">
          <a:extLst>
            <a:ext uri="{FF2B5EF4-FFF2-40B4-BE49-F238E27FC236}">
              <a16:creationId xmlns:a16="http://schemas.microsoft.com/office/drawing/2014/main" id="{00000000-0008-0000-0200-000011000000}"/>
            </a:ext>
          </a:extLst>
        </xdr:cNvPr>
        <xdr:cNvSpPr/>
      </xdr:nvSpPr>
      <xdr:spPr>
        <a:xfrm>
          <a:off x="8491224" y="2876132"/>
          <a:ext cx="1974800" cy="1395471"/>
        </a:xfrm>
        <a:prstGeom prst="wedgeRectCallout">
          <a:avLst>
            <a:gd name="adj1" fmla="val 35930"/>
            <a:gd name="adj2" fmla="val -94932"/>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軽減税率を適用する金額（税込額）を記入してください。</a:t>
          </a:r>
          <a:endParaRPr kumimoji="1" lang="en-US" altLang="ja-JP" sz="1100">
            <a:solidFill>
              <a:srgbClr val="FF0000"/>
            </a:solidFill>
          </a:endParaRPr>
        </a:p>
        <a:p>
          <a:pPr algn="l"/>
          <a:r>
            <a:rPr kumimoji="1" lang="en-US" altLang="ja-JP" sz="1100">
              <a:solidFill>
                <a:srgbClr val="0000FF"/>
              </a:solidFill>
            </a:rPr>
            <a:t>※</a:t>
          </a:r>
          <a:r>
            <a:rPr kumimoji="1" lang="ja-JP" altLang="en-US" sz="1100">
              <a:solidFill>
                <a:srgbClr val="0000FF"/>
              </a:solidFill>
            </a:rPr>
            <a:t>少数点以下の端数処理は、国の基準に準じ、切り捨てとします。</a:t>
          </a:r>
        </a:p>
      </xdr:txBody>
    </xdr:sp>
    <xdr:clientData/>
  </xdr:twoCellAnchor>
  <xdr:twoCellAnchor>
    <xdr:from>
      <xdr:col>8</xdr:col>
      <xdr:colOff>560294</xdr:colOff>
      <xdr:row>47</xdr:row>
      <xdr:rowOff>302559</xdr:rowOff>
    </xdr:from>
    <xdr:to>
      <xdr:col>12</xdr:col>
      <xdr:colOff>0</xdr:colOff>
      <xdr:row>49</xdr:row>
      <xdr:rowOff>100853</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8538882" y="16270941"/>
          <a:ext cx="1860177" cy="605118"/>
        </a:xfrm>
        <a:prstGeom prst="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51</xdr:row>
      <xdr:rowOff>0</xdr:rowOff>
    </xdr:from>
    <xdr:to>
      <xdr:col>10</xdr:col>
      <xdr:colOff>300880</xdr:colOff>
      <xdr:row>56</xdr:row>
      <xdr:rowOff>201706</xdr:rowOff>
    </xdr:to>
    <xdr:sp macro="" textlink="">
      <xdr:nvSpPr>
        <xdr:cNvPr id="21" name="四角形吹き出し 10">
          <a:extLst>
            <a:ext uri="{FF2B5EF4-FFF2-40B4-BE49-F238E27FC236}">
              <a16:creationId xmlns:a16="http://schemas.microsoft.com/office/drawing/2014/main" id="{00000000-0008-0000-0200-000015000000}"/>
            </a:ext>
          </a:extLst>
        </xdr:cNvPr>
        <xdr:cNvSpPr/>
      </xdr:nvSpPr>
      <xdr:spPr>
        <a:xfrm>
          <a:off x="7978588" y="24417618"/>
          <a:ext cx="1948145" cy="2218764"/>
        </a:xfrm>
        <a:prstGeom prst="wedgeRectCallout">
          <a:avLst>
            <a:gd name="adj1" fmla="val 29715"/>
            <a:gd name="adj2" fmla="val -9244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軽減税率を適用した取引は備考欄に記載。</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軽減税率の消費税額は</a:t>
          </a:r>
          <a:r>
            <a:rPr kumimoji="1" lang="en-US" altLang="ja-JP" sz="1100">
              <a:solidFill>
                <a:srgbClr val="0000FF"/>
              </a:solidFill>
            </a:rPr>
            <a:t>8%</a:t>
          </a:r>
          <a:r>
            <a:rPr kumimoji="1" lang="ja-JP" altLang="en-US" sz="1100">
              <a:solidFill>
                <a:srgbClr val="0000FF"/>
              </a:solidFill>
            </a:rPr>
            <a:t>ですが、消費税率</a:t>
          </a:r>
          <a:r>
            <a:rPr kumimoji="1" lang="en-US" altLang="ja-JP" sz="1100">
              <a:solidFill>
                <a:srgbClr val="0000FF"/>
              </a:solidFill>
            </a:rPr>
            <a:t>10%</a:t>
          </a:r>
          <a:r>
            <a:rPr kumimoji="1" lang="ja-JP" altLang="en-US" sz="1100">
              <a:solidFill>
                <a:srgbClr val="0000FF"/>
              </a:solidFill>
            </a:rPr>
            <a:t>の消費税額の差額分（</a:t>
          </a:r>
          <a:r>
            <a:rPr kumimoji="1" lang="ja-JP" altLang="ja-JP" sz="1100">
              <a:solidFill>
                <a:srgbClr val="0000FF"/>
              </a:solidFill>
              <a:effectLst/>
              <a:latin typeface="+mn-lt"/>
              <a:ea typeface="+mn-ea"/>
              <a:cs typeface="+mn-cs"/>
            </a:rPr>
            <a:t>（合計（税込）</a:t>
          </a:r>
          <a:r>
            <a:rPr kumimoji="1" lang="en-US" altLang="ja-JP" sz="1100">
              <a:solidFill>
                <a:srgbClr val="0000FF"/>
              </a:solidFill>
              <a:effectLst/>
              <a:latin typeface="+mn-lt"/>
              <a:ea typeface="+mn-ea"/>
              <a:cs typeface="+mn-cs"/>
            </a:rPr>
            <a:t>/1.08</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×2%</a:t>
          </a:r>
          <a:r>
            <a:rPr kumimoji="1" lang="ja-JP" altLang="en-US" sz="1100">
              <a:solidFill>
                <a:srgbClr val="0000FF"/>
              </a:solidFill>
              <a:effectLst/>
              <a:latin typeface="+mn-lt"/>
              <a:ea typeface="+mn-ea"/>
              <a:cs typeface="+mn-cs"/>
            </a:rPr>
            <a:t>）を消費税等相当額として計上できます。</a:t>
          </a:r>
          <a:endParaRPr lang="ja-JP" altLang="ja-JP">
            <a:solidFill>
              <a:srgbClr val="0000FF"/>
            </a:solidFill>
            <a:effectLst/>
          </a:endParaRPr>
        </a:p>
        <a:p>
          <a:pPr algn="l"/>
          <a:endParaRPr kumimoji="1" lang="en-US" altLang="ja-JP" sz="1100">
            <a:solidFill>
              <a:sysClr val="windowText" lastClr="000000"/>
            </a:solidFill>
          </a:endParaRPr>
        </a:p>
      </xdr:txBody>
    </xdr:sp>
    <xdr:clientData/>
  </xdr:twoCellAnchor>
  <xdr:twoCellAnchor>
    <xdr:from>
      <xdr:col>5</xdr:col>
      <xdr:colOff>116965</xdr:colOff>
      <xdr:row>0</xdr:row>
      <xdr:rowOff>87837</xdr:rowOff>
    </xdr:from>
    <xdr:to>
      <xdr:col>5</xdr:col>
      <xdr:colOff>1147591</xdr:colOff>
      <xdr:row>2</xdr:row>
      <xdr:rowOff>82626</xdr:rowOff>
    </xdr:to>
    <xdr:sp macro="" textlink="">
      <xdr:nvSpPr>
        <xdr:cNvPr id="13" name="四角形吹き出し 13">
          <a:extLst>
            <a:ext uri="{FF2B5EF4-FFF2-40B4-BE49-F238E27FC236}">
              <a16:creationId xmlns:a16="http://schemas.microsoft.com/office/drawing/2014/main" id="{00000000-0008-0000-0200-00000D000000}"/>
            </a:ext>
          </a:extLst>
        </xdr:cNvPr>
        <xdr:cNvSpPr/>
      </xdr:nvSpPr>
      <xdr:spPr>
        <a:xfrm>
          <a:off x="4890941" y="87837"/>
          <a:ext cx="1030626" cy="325295"/>
        </a:xfrm>
        <a:prstGeom prst="wedgeRectCallout">
          <a:avLst>
            <a:gd name="adj1" fmla="val -74948"/>
            <a:gd name="adj2" fmla="val 1468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事業名を選択</a:t>
          </a:r>
        </a:p>
      </xdr:txBody>
    </xdr:sp>
    <xdr:clientData/>
  </xdr:twoCellAnchor>
  <xdr:twoCellAnchor>
    <xdr:from>
      <xdr:col>1</xdr:col>
      <xdr:colOff>56030</xdr:colOff>
      <xdr:row>65</xdr:row>
      <xdr:rowOff>392206</xdr:rowOff>
    </xdr:from>
    <xdr:to>
      <xdr:col>2</xdr:col>
      <xdr:colOff>420540</xdr:colOff>
      <xdr:row>67</xdr:row>
      <xdr:rowOff>369794</xdr:rowOff>
    </xdr:to>
    <xdr:sp macro="" textlink="">
      <xdr:nvSpPr>
        <xdr:cNvPr id="15" name="四角形吹き出し 20">
          <a:extLst>
            <a:ext uri="{FF2B5EF4-FFF2-40B4-BE49-F238E27FC236}">
              <a16:creationId xmlns:a16="http://schemas.microsoft.com/office/drawing/2014/main" id="{00000000-0008-0000-0200-00000F000000}"/>
            </a:ext>
          </a:extLst>
        </xdr:cNvPr>
        <xdr:cNvSpPr/>
      </xdr:nvSpPr>
      <xdr:spPr>
        <a:xfrm>
          <a:off x="1994648" y="28843941"/>
          <a:ext cx="2090216" cy="784412"/>
        </a:xfrm>
        <a:prstGeom prst="wedgeRectCallout">
          <a:avLst>
            <a:gd name="adj1" fmla="val -68243"/>
            <a:gd name="adj2" fmla="val 48536"/>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研究管理運営機関を設置し、予算計上がある場合のみ一般管理費計上可能</a:t>
          </a:r>
        </a:p>
      </xdr:txBody>
    </xdr:sp>
    <xdr:clientData/>
  </xdr:twoCellAnchor>
  <xdr:twoCellAnchor>
    <xdr:from>
      <xdr:col>0</xdr:col>
      <xdr:colOff>1916208</xdr:colOff>
      <xdr:row>33</xdr:row>
      <xdr:rowOff>22410</xdr:rowOff>
    </xdr:from>
    <xdr:to>
      <xdr:col>2</xdr:col>
      <xdr:colOff>79003</xdr:colOff>
      <xdr:row>38</xdr:row>
      <xdr:rowOff>246528</xdr:rowOff>
    </xdr:to>
    <xdr:sp macro="" textlink="">
      <xdr:nvSpPr>
        <xdr:cNvPr id="2" name="四角形吹き出し 5">
          <a:extLst>
            <a:ext uri="{FF2B5EF4-FFF2-40B4-BE49-F238E27FC236}">
              <a16:creationId xmlns:a16="http://schemas.microsoft.com/office/drawing/2014/main" id="{00000000-0008-0000-0200-000002000000}"/>
            </a:ext>
          </a:extLst>
        </xdr:cNvPr>
        <xdr:cNvSpPr/>
      </xdr:nvSpPr>
      <xdr:spPr>
        <a:xfrm>
          <a:off x="1916208" y="10331822"/>
          <a:ext cx="1827119" cy="2241177"/>
        </a:xfrm>
        <a:prstGeom prst="wedgeRectCallout">
          <a:avLst>
            <a:gd name="adj1" fmla="val -94390"/>
            <a:gd name="adj2" fmla="val 20485"/>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旅費は、旅費内訳書作成し、帳簿には合計額を記載てください。</a:t>
          </a:r>
          <a:endParaRPr kumimoji="1" lang="en-US" altLang="ja-JP" sz="1200" b="1">
            <a:solidFill>
              <a:srgbClr val="FF0000"/>
            </a:solidFill>
          </a:endParaRPr>
        </a:p>
        <a:p>
          <a:pPr algn="l"/>
          <a:r>
            <a:rPr kumimoji="1" lang="ja-JP" altLang="en-US" sz="1200" b="1">
              <a:solidFill>
                <a:srgbClr val="FF0000"/>
              </a:solidFill>
            </a:rPr>
            <a:t>旅費計算書等に旅行行程の記載がない場合には、出張件名（用務）、出張者毎に旅行行程表を作成してください。</a:t>
          </a:r>
        </a:p>
        <a:p>
          <a:pPr algn="l"/>
          <a:endParaRPr kumimoji="1" lang="en-US" altLang="ja-JP" sz="1200" b="1">
            <a:solidFill>
              <a:srgbClr val="0000FF"/>
            </a:solidFill>
          </a:endParaRPr>
        </a:p>
      </xdr:txBody>
    </xdr:sp>
    <xdr:clientData/>
  </xdr:twoCellAnchor>
  <xdr:twoCellAnchor>
    <xdr:from>
      <xdr:col>0</xdr:col>
      <xdr:colOff>1916207</xdr:colOff>
      <xdr:row>23</xdr:row>
      <xdr:rowOff>336177</xdr:rowOff>
    </xdr:from>
    <xdr:to>
      <xdr:col>2</xdr:col>
      <xdr:colOff>218042</xdr:colOff>
      <xdr:row>25</xdr:row>
      <xdr:rowOff>355753</xdr:rowOff>
    </xdr:to>
    <xdr:sp macro="" textlink="">
      <xdr:nvSpPr>
        <xdr:cNvPr id="4" name="四角形吹き出し 5">
          <a:extLst>
            <a:ext uri="{FF2B5EF4-FFF2-40B4-BE49-F238E27FC236}">
              <a16:creationId xmlns:a16="http://schemas.microsoft.com/office/drawing/2014/main" id="{00000000-0008-0000-0200-000004000000}"/>
            </a:ext>
          </a:extLst>
        </xdr:cNvPr>
        <xdr:cNvSpPr/>
      </xdr:nvSpPr>
      <xdr:spPr>
        <a:xfrm>
          <a:off x="1916207" y="7944701"/>
          <a:ext cx="1962648" cy="822889"/>
        </a:xfrm>
        <a:prstGeom prst="wedgeRectCallout">
          <a:avLst>
            <a:gd name="adj1" fmla="val -75377"/>
            <a:gd name="adj2" fmla="val 78762"/>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人件費（賃金）は、人件費等内訳作成し、帳簿には合計額を記載してください。</a:t>
          </a:r>
          <a:endParaRPr kumimoji="1" lang="en-US" altLang="ja-JP" sz="1200" b="1">
            <a:solidFill>
              <a:srgbClr val="FF0000"/>
            </a:solidFill>
          </a:endParaRPr>
        </a:p>
      </xdr:txBody>
    </xdr:sp>
    <xdr:clientData/>
  </xdr:twoCellAnchor>
  <xdr:twoCellAnchor>
    <xdr:from>
      <xdr:col>5</xdr:col>
      <xdr:colOff>89647</xdr:colOff>
      <xdr:row>59</xdr:row>
      <xdr:rowOff>89645</xdr:rowOff>
    </xdr:from>
    <xdr:to>
      <xdr:col>9</xdr:col>
      <xdr:colOff>806824</xdr:colOff>
      <xdr:row>61</xdr:row>
      <xdr:rowOff>212911</xdr:rowOff>
    </xdr:to>
    <xdr:sp macro="" textlink="">
      <xdr:nvSpPr>
        <xdr:cNvPr id="5" name="四角形吹き出し 20">
          <a:extLst>
            <a:ext uri="{FF2B5EF4-FFF2-40B4-BE49-F238E27FC236}">
              <a16:creationId xmlns:a16="http://schemas.microsoft.com/office/drawing/2014/main" id="{00000000-0008-0000-0200-000005000000}"/>
            </a:ext>
          </a:extLst>
        </xdr:cNvPr>
        <xdr:cNvSpPr/>
      </xdr:nvSpPr>
      <xdr:spPr>
        <a:xfrm>
          <a:off x="5423647" y="20887763"/>
          <a:ext cx="4022912" cy="930089"/>
        </a:xfrm>
        <a:prstGeom prst="wedgeRectCallout">
          <a:avLst>
            <a:gd name="adj1" fmla="val -52089"/>
            <a:gd name="adj2" fmla="val 15313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精算時に直接経費が減少した場合には、減少した直接経費の定められた間接経費割合（契約時に設定した率（契約時に設定した率をその年度中は使用します。））を超えないよう減額する必要がありますのでご注意ください。</a:t>
          </a:r>
        </a:p>
      </xdr:txBody>
    </xdr:sp>
    <xdr:clientData/>
  </xdr:twoCellAnchor>
  <xdr:twoCellAnchor>
    <xdr:from>
      <xdr:col>5</xdr:col>
      <xdr:colOff>1131793</xdr:colOff>
      <xdr:row>3</xdr:row>
      <xdr:rowOff>56029</xdr:rowOff>
    </xdr:from>
    <xdr:to>
      <xdr:col>12</xdr:col>
      <xdr:colOff>0</xdr:colOff>
      <xdr:row>10</xdr:row>
      <xdr:rowOff>134472</xdr:rowOff>
    </xdr:to>
    <xdr:sp macro="" textlink="">
      <xdr:nvSpPr>
        <xdr:cNvPr id="6" name="四角形吹き出し 3">
          <a:extLst>
            <a:ext uri="{FF2B5EF4-FFF2-40B4-BE49-F238E27FC236}">
              <a16:creationId xmlns:a16="http://schemas.microsoft.com/office/drawing/2014/main" id="{00000000-0008-0000-0200-000006000000}"/>
            </a:ext>
          </a:extLst>
        </xdr:cNvPr>
        <xdr:cNvSpPr/>
      </xdr:nvSpPr>
      <xdr:spPr>
        <a:xfrm>
          <a:off x="6456612" y="572445"/>
          <a:ext cx="5306053" cy="1283413"/>
        </a:xfrm>
        <a:prstGeom prst="wedgeRectCallout">
          <a:avLst>
            <a:gd name="adj1" fmla="val -165019"/>
            <a:gd name="adj2" fmla="val 9740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1">
              <a:solidFill>
                <a:srgbClr val="FF0000"/>
              </a:solidFill>
            </a:rPr>
            <a:t>委託契約書の「３ 　物品購入計画」により予定された物品を購入しているか。</a:t>
          </a:r>
        </a:p>
        <a:p>
          <a:pPr algn="l"/>
          <a:r>
            <a:rPr kumimoji="1" lang="ja-JP" altLang="en-US" sz="1200" b="1">
              <a:solidFill>
                <a:srgbClr val="FF0000"/>
              </a:solidFill>
            </a:rPr>
            <a:t>予定していた物品を購入しなかった場合・変更した場合に、「備品購入計画変更理由書</a:t>
          </a:r>
          <a:r>
            <a:rPr kumimoji="1" lang="en-US" altLang="ja-JP" sz="1200" b="1">
              <a:solidFill>
                <a:srgbClr val="FF0000"/>
              </a:solidFill>
            </a:rPr>
            <a:t>(</a:t>
          </a:r>
          <a:r>
            <a:rPr kumimoji="1" lang="ja-JP" altLang="en-US" sz="1200" b="1">
              <a:solidFill>
                <a:srgbClr val="FF0000"/>
              </a:solidFill>
            </a:rPr>
            <a:t>経理様式</a:t>
          </a:r>
          <a:r>
            <a:rPr kumimoji="1" lang="en-US" altLang="ja-JP" sz="1200" b="1">
              <a:solidFill>
                <a:srgbClr val="FF0000"/>
              </a:solidFill>
            </a:rPr>
            <a:t>9)</a:t>
          </a:r>
          <a:r>
            <a:rPr kumimoji="1" lang="ja-JP" altLang="en-US" sz="1200" b="1">
              <a:solidFill>
                <a:srgbClr val="FF0000"/>
              </a:solidFill>
            </a:rPr>
            <a:t>」を代表機関を経由して生研支援センターへ提出し、事前に了承を得ているか</a:t>
          </a:r>
          <a:r>
            <a:rPr kumimoji="1" lang="ja-JP" altLang="en-US" sz="1400" b="1">
              <a:solidFill>
                <a:srgbClr val="FF0000"/>
              </a:solidFill>
            </a:rPr>
            <a:t>。</a:t>
          </a:r>
        </a:p>
      </xdr:txBody>
    </xdr:sp>
    <xdr:clientData/>
  </xdr:twoCellAnchor>
  <xdr:twoCellAnchor>
    <xdr:from>
      <xdr:col>0</xdr:col>
      <xdr:colOff>1736912</xdr:colOff>
      <xdr:row>61</xdr:row>
      <xdr:rowOff>190500</xdr:rowOff>
    </xdr:from>
    <xdr:to>
      <xdr:col>2</xdr:col>
      <xdr:colOff>162804</xdr:colOff>
      <xdr:row>63</xdr:row>
      <xdr:rowOff>134470</xdr:rowOff>
    </xdr:to>
    <xdr:sp macro="" textlink="">
      <xdr:nvSpPr>
        <xdr:cNvPr id="8" name="四角形吹き出し 20">
          <a:extLst>
            <a:ext uri="{FF2B5EF4-FFF2-40B4-BE49-F238E27FC236}">
              <a16:creationId xmlns:a16="http://schemas.microsoft.com/office/drawing/2014/main" id="{00000000-0008-0000-0200-000008000000}"/>
            </a:ext>
          </a:extLst>
        </xdr:cNvPr>
        <xdr:cNvSpPr/>
      </xdr:nvSpPr>
      <xdr:spPr>
        <a:xfrm>
          <a:off x="1736912" y="21795441"/>
          <a:ext cx="2090216" cy="750794"/>
        </a:xfrm>
        <a:prstGeom prst="wedgeRectCallout">
          <a:avLst>
            <a:gd name="adj1" fmla="val -68243"/>
            <a:gd name="adj2" fmla="val 48536"/>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品名ごとの記載は不要ですが、主な使途を記載してください。</a:t>
          </a:r>
        </a:p>
      </xdr:txBody>
    </xdr:sp>
    <xdr:clientData/>
  </xdr:twoCellAnchor>
  <xdr:twoCellAnchor>
    <xdr:from>
      <xdr:col>0</xdr:col>
      <xdr:colOff>407328</xdr:colOff>
      <xdr:row>76</xdr:row>
      <xdr:rowOff>168358</xdr:rowOff>
    </xdr:from>
    <xdr:to>
      <xdr:col>1</xdr:col>
      <xdr:colOff>627665</xdr:colOff>
      <xdr:row>79</xdr:row>
      <xdr:rowOff>99097</xdr:rowOff>
    </xdr:to>
    <xdr:sp macro="" textlink="">
      <xdr:nvSpPr>
        <xdr:cNvPr id="11" name="四角形吹き出し 20">
          <a:extLst>
            <a:ext uri="{FF2B5EF4-FFF2-40B4-BE49-F238E27FC236}">
              <a16:creationId xmlns:a16="http://schemas.microsoft.com/office/drawing/2014/main" id="{00000000-0008-0000-0200-00000B000000}"/>
            </a:ext>
          </a:extLst>
        </xdr:cNvPr>
        <xdr:cNvSpPr/>
      </xdr:nvSpPr>
      <xdr:spPr>
        <a:xfrm>
          <a:off x="407328" y="29270034"/>
          <a:ext cx="2158955" cy="928063"/>
        </a:xfrm>
        <a:prstGeom prst="wedgeRectCallout">
          <a:avLst>
            <a:gd name="adj1" fmla="val 101194"/>
            <a:gd name="adj2" fmla="val -5860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免税事業者からの仕入れ（控除非該当</a:t>
          </a:r>
          <a:r>
            <a:rPr kumimoji="1" lang="en-US" altLang="ja-JP" sz="1100" b="1">
              <a:solidFill>
                <a:srgbClr val="FF0000"/>
              </a:solidFill>
            </a:rPr>
            <a:t>20</a:t>
          </a:r>
          <a:r>
            <a:rPr kumimoji="1" lang="ja-JP" altLang="en-US" sz="1100" b="1">
              <a:solidFill>
                <a:srgbClr val="FF0000"/>
              </a:solidFill>
            </a:rPr>
            <a:t>％分）を計算して表示します。</a:t>
          </a:r>
        </a:p>
      </xdr:txBody>
    </xdr:sp>
    <xdr:clientData/>
  </xdr:twoCellAnchor>
  <xdr:twoCellAnchor>
    <xdr:from>
      <xdr:col>25</xdr:col>
      <xdr:colOff>300667</xdr:colOff>
      <xdr:row>1</xdr:row>
      <xdr:rowOff>22953</xdr:rowOff>
    </xdr:from>
    <xdr:to>
      <xdr:col>28</xdr:col>
      <xdr:colOff>475102</xdr:colOff>
      <xdr:row>3</xdr:row>
      <xdr:rowOff>140007</xdr:rowOff>
    </xdr:to>
    <xdr:sp macro="" textlink="">
      <xdr:nvSpPr>
        <xdr:cNvPr id="12" name="四角形吹き出し 3">
          <a:extLst>
            <a:ext uri="{FF2B5EF4-FFF2-40B4-BE49-F238E27FC236}">
              <a16:creationId xmlns:a16="http://schemas.microsoft.com/office/drawing/2014/main" id="{00000000-0008-0000-0200-00000C000000}"/>
            </a:ext>
          </a:extLst>
        </xdr:cNvPr>
        <xdr:cNvSpPr/>
      </xdr:nvSpPr>
      <xdr:spPr>
        <a:xfrm>
          <a:off x="21508137" y="195092"/>
          <a:ext cx="2240098" cy="461331"/>
        </a:xfrm>
        <a:prstGeom prst="wedgeRectCallout">
          <a:avLst>
            <a:gd name="adj1" fmla="val -125620"/>
            <a:gd name="adj2" fmla="val -47003"/>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半角英数字で入力してください。</a:t>
          </a:r>
        </a:p>
      </xdr:txBody>
    </xdr:sp>
    <xdr:clientData/>
  </xdr:twoCellAnchor>
  <xdr:twoCellAnchor>
    <xdr:from>
      <xdr:col>10</xdr:col>
      <xdr:colOff>463581</xdr:colOff>
      <xdr:row>20</xdr:row>
      <xdr:rowOff>383565</xdr:rowOff>
    </xdr:from>
    <xdr:to>
      <xdr:col>14</xdr:col>
      <xdr:colOff>697871</xdr:colOff>
      <xdr:row>22</xdr:row>
      <xdr:rowOff>356023</xdr:rowOff>
    </xdr:to>
    <xdr:sp macro="" textlink="">
      <xdr:nvSpPr>
        <xdr:cNvPr id="18" name="四角形吹き出し 3">
          <a:extLst>
            <a:ext uri="{FF2B5EF4-FFF2-40B4-BE49-F238E27FC236}">
              <a16:creationId xmlns:a16="http://schemas.microsoft.com/office/drawing/2014/main" id="{00000000-0008-0000-0200-000012000000}"/>
            </a:ext>
          </a:extLst>
        </xdr:cNvPr>
        <xdr:cNvSpPr/>
      </xdr:nvSpPr>
      <xdr:spPr>
        <a:xfrm>
          <a:off x="10048346" y="6442212"/>
          <a:ext cx="3267349" cy="779282"/>
        </a:xfrm>
        <a:prstGeom prst="wedgeRectCallout">
          <a:avLst>
            <a:gd name="adj1" fmla="val -66391"/>
            <a:gd name="adj2" fmla="val 72934"/>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免税事業者との取引の場合は「免税事業者からの仕入」である旨を記載してください。</a:t>
          </a:r>
          <a:endParaRPr kumimoji="1" lang="en-US" altLang="ja-JP" sz="1100" b="1">
            <a:solidFill>
              <a:srgbClr val="FF0000"/>
            </a:solidFill>
          </a:endParaRPr>
        </a:p>
      </xdr:txBody>
    </xdr:sp>
    <xdr:clientData/>
  </xdr:twoCellAnchor>
  <xdr:twoCellAnchor>
    <xdr:from>
      <xdr:col>7</xdr:col>
      <xdr:colOff>344276</xdr:colOff>
      <xdr:row>23</xdr:row>
      <xdr:rowOff>204270</xdr:rowOff>
    </xdr:from>
    <xdr:to>
      <xdr:col>11</xdr:col>
      <xdr:colOff>149187</xdr:colOff>
      <xdr:row>24</xdr:row>
      <xdr:rowOff>309849</xdr:rowOff>
    </xdr:to>
    <xdr:sp macro="" textlink="">
      <xdr:nvSpPr>
        <xdr:cNvPr id="20" name="四角形吹き出し 3">
          <a:extLst>
            <a:ext uri="{FF2B5EF4-FFF2-40B4-BE49-F238E27FC236}">
              <a16:creationId xmlns:a16="http://schemas.microsoft.com/office/drawing/2014/main" id="{00000000-0008-0000-0200-000014000000}"/>
            </a:ext>
          </a:extLst>
        </xdr:cNvPr>
        <xdr:cNvSpPr/>
      </xdr:nvSpPr>
      <xdr:spPr>
        <a:xfrm>
          <a:off x="8377409" y="7812794"/>
          <a:ext cx="2960784" cy="507236"/>
        </a:xfrm>
        <a:prstGeom prst="wedgeRectCallout">
          <a:avLst>
            <a:gd name="adj1" fmla="val -149946"/>
            <a:gd name="adj2" fmla="val -131350"/>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免税事業者との取引については</a:t>
          </a:r>
          <a:r>
            <a:rPr kumimoji="1" lang="en-US" altLang="ja-JP" sz="1100" b="1">
              <a:solidFill>
                <a:srgbClr val="FF0000"/>
              </a:solidFill>
            </a:rPr>
            <a:t>R</a:t>
          </a:r>
          <a:r>
            <a:rPr kumimoji="1" lang="ja-JP" altLang="en-US" sz="1100" b="1">
              <a:solidFill>
                <a:srgbClr val="FF0000"/>
              </a:solidFill>
            </a:rPr>
            <a:t>列にも金額を記載すること。</a:t>
          </a:r>
          <a:endParaRPr lang="ja-JP" altLang="ja-JP" sz="1000">
            <a:solidFill>
              <a:srgbClr val="FF0000"/>
            </a:solidFill>
            <a:effectLst/>
          </a:endParaRPr>
        </a:p>
        <a:p>
          <a:pPr algn="l"/>
          <a:endParaRPr kumimoji="1" lang="ja-JP" altLang="en-US" sz="1000" b="1">
            <a:solidFill>
              <a:srgbClr val="FF0000"/>
            </a:solidFill>
          </a:endParaRPr>
        </a:p>
      </xdr:txBody>
    </xdr:sp>
    <xdr:clientData/>
  </xdr:twoCellAnchor>
  <xdr:twoCellAnchor>
    <xdr:from>
      <xdr:col>1</xdr:col>
      <xdr:colOff>1531471</xdr:colOff>
      <xdr:row>15</xdr:row>
      <xdr:rowOff>14942</xdr:rowOff>
    </xdr:from>
    <xdr:to>
      <xdr:col>5</xdr:col>
      <xdr:colOff>352963</xdr:colOff>
      <xdr:row>18</xdr:row>
      <xdr:rowOff>44823</xdr:rowOff>
    </xdr:to>
    <xdr:sp macro="" textlink="">
      <xdr:nvSpPr>
        <xdr:cNvPr id="9" name="四角形吹き出し 3">
          <a:extLst>
            <a:ext uri="{FF2B5EF4-FFF2-40B4-BE49-F238E27FC236}">
              <a16:creationId xmlns:a16="http://schemas.microsoft.com/office/drawing/2014/main" id="{53EF9C2E-BA1D-4F42-9116-042A423DAB0D}"/>
            </a:ext>
          </a:extLst>
        </xdr:cNvPr>
        <xdr:cNvSpPr/>
      </xdr:nvSpPr>
      <xdr:spPr>
        <a:xfrm>
          <a:off x="3302000" y="4056530"/>
          <a:ext cx="2295316" cy="1240117"/>
        </a:xfrm>
        <a:prstGeom prst="wedgeRectCallout">
          <a:avLst>
            <a:gd name="adj1" fmla="val -63390"/>
            <a:gd name="adj2" fmla="val -2804"/>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1">
              <a:solidFill>
                <a:srgbClr val="0000FF"/>
              </a:solidFill>
            </a:rPr>
            <a:t>規格欄はできるだけ記載してください。</a:t>
          </a:r>
          <a:endParaRPr kumimoji="1" lang="en-US" altLang="ja-JP" sz="1200" b="1">
            <a:solidFill>
              <a:srgbClr val="0000FF"/>
            </a:solidFill>
          </a:endParaRPr>
        </a:p>
        <a:p>
          <a:pPr algn="l"/>
          <a:r>
            <a:rPr kumimoji="1" lang="en-US" altLang="ja-JP" sz="1200" b="1">
              <a:solidFill>
                <a:srgbClr val="0000FF"/>
              </a:solidFill>
            </a:rPr>
            <a:t>※</a:t>
          </a:r>
          <a:r>
            <a:rPr kumimoji="1" lang="ja-JP" altLang="en-US" sz="1200" b="1">
              <a:solidFill>
                <a:srgbClr val="0000FF"/>
              </a:solidFill>
            </a:rPr>
            <a:t>１行１伝票の記載の場合、全ての規格を記載する必要はありません。</a:t>
          </a:r>
        </a:p>
      </xdr:txBody>
    </xdr:sp>
    <xdr:clientData/>
  </xdr:twoCellAnchor>
  <xdr:twoCellAnchor>
    <xdr:from>
      <xdr:col>9</xdr:col>
      <xdr:colOff>918884</xdr:colOff>
      <xdr:row>17</xdr:row>
      <xdr:rowOff>291352</xdr:rowOff>
    </xdr:from>
    <xdr:to>
      <xdr:col>12</xdr:col>
      <xdr:colOff>366060</xdr:colOff>
      <xdr:row>19</xdr:row>
      <xdr:rowOff>215152</xdr:rowOff>
    </xdr:to>
    <xdr:sp macro="" textlink="">
      <xdr:nvSpPr>
        <xdr:cNvPr id="10" name="四角形吹き出し 3">
          <a:extLst>
            <a:ext uri="{FF2B5EF4-FFF2-40B4-BE49-F238E27FC236}">
              <a16:creationId xmlns:a16="http://schemas.microsoft.com/office/drawing/2014/main" id="{D991F2D9-0C4F-43B2-8C47-36042339CCD4}"/>
            </a:ext>
          </a:extLst>
        </xdr:cNvPr>
        <xdr:cNvSpPr/>
      </xdr:nvSpPr>
      <xdr:spPr>
        <a:xfrm>
          <a:off x="9345708" y="5204011"/>
          <a:ext cx="1912470" cy="730623"/>
        </a:xfrm>
        <a:prstGeom prst="wedgeRectCallout">
          <a:avLst>
            <a:gd name="adj1" fmla="val -61438"/>
            <a:gd name="adj2" fmla="val 20613"/>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特殊高額消耗品に該当する場合は、</a:t>
          </a:r>
          <a:r>
            <a:rPr kumimoji="1" lang="ja-JP" altLang="en-US" sz="1100" b="1">
              <a:solidFill>
                <a:srgbClr val="FF0000"/>
              </a:solidFill>
            </a:rPr>
            <a:t>「特殊高額消耗品」</a:t>
          </a:r>
          <a:r>
            <a:rPr kumimoji="1" lang="ja-JP" altLang="en-US" sz="1100" b="0">
              <a:solidFill>
                <a:srgbClr val="FF0000"/>
              </a:solidFill>
            </a:rPr>
            <a:t>と記載。</a:t>
          </a:r>
          <a:endParaRPr kumimoji="1" lang="en-US" altLang="ja-JP" sz="1100" b="0">
            <a:solidFill>
              <a:srgbClr val="FF0000"/>
            </a:solidFill>
          </a:endParaRPr>
        </a:p>
      </xdr:txBody>
    </xdr:sp>
    <xdr:clientData/>
  </xdr:twoCellAnchor>
  <xdr:twoCellAnchor>
    <xdr:from>
      <xdr:col>5</xdr:col>
      <xdr:colOff>1123128</xdr:colOff>
      <xdr:row>25</xdr:row>
      <xdr:rowOff>96072</xdr:rowOff>
    </xdr:from>
    <xdr:to>
      <xdr:col>8</xdr:col>
      <xdr:colOff>325717</xdr:colOff>
      <xdr:row>27</xdr:row>
      <xdr:rowOff>23682</xdr:rowOff>
    </xdr:to>
    <xdr:sp macro="" textlink="">
      <xdr:nvSpPr>
        <xdr:cNvPr id="22" name="四角形吹き出し 3">
          <a:extLst>
            <a:ext uri="{FF2B5EF4-FFF2-40B4-BE49-F238E27FC236}">
              <a16:creationId xmlns:a16="http://schemas.microsoft.com/office/drawing/2014/main" id="{214658E8-7C84-4218-92C2-321E11E50E4A}"/>
            </a:ext>
          </a:extLst>
        </xdr:cNvPr>
        <xdr:cNvSpPr/>
      </xdr:nvSpPr>
      <xdr:spPr>
        <a:xfrm>
          <a:off x="6367481" y="8522896"/>
          <a:ext cx="1963718" cy="734433"/>
        </a:xfrm>
        <a:prstGeom prst="wedgeRectCallout">
          <a:avLst>
            <a:gd name="adj1" fmla="val -80155"/>
            <a:gd name="adj2" fmla="val -127083"/>
          </a:avLst>
        </a:prstGeom>
        <a:solidFill>
          <a:schemeClr val="bg1"/>
        </a:solidFill>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立替払の場合は、立替者が支払った先を記載してください。</a:t>
          </a:r>
          <a:endParaRPr kumimoji="1" lang="en-US" altLang="ja-JP"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491067</xdr:colOff>
      <xdr:row>4</xdr:row>
      <xdr:rowOff>626534</xdr:rowOff>
    </xdr:from>
    <xdr:to>
      <xdr:col>15</xdr:col>
      <xdr:colOff>59267</xdr:colOff>
      <xdr:row>7</xdr:row>
      <xdr:rowOff>25400</xdr:rowOff>
    </xdr:to>
    <xdr:sp macro="" textlink="">
      <xdr:nvSpPr>
        <xdr:cNvPr id="2" name="四角形吹き出し 3">
          <a:extLst>
            <a:ext uri="{FF2B5EF4-FFF2-40B4-BE49-F238E27FC236}">
              <a16:creationId xmlns:a16="http://schemas.microsoft.com/office/drawing/2014/main" id="{00000000-0008-0000-0300-000002000000}"/>
            </a:ext>
          </a:extLst>
        </xdr:cNvPr>
        <xdr:cNvSpPr/>
      </xdr:nvSpPr>
      <xdr:spPr>
        <a:xfrm>
          <a:off x="6604000" y="1405467"/>
          <a:ext cx="2573867" cy="609600"/>
        </a:xfrm>
        <a:prstGeom prst="wedgeRectCallout">
          <a:avLst>
            <a:gd name="adj1" fmla="val -212565"/>
            <a:gd name="adj2" fmla="val -3004"/>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月額支給の場合は月を選択して月数を記載、日額支給の場合は日を選択して日数を記載してください。</a:t>
          </a:r>
          <a:endParaRPr kumimoji="1" lang="ja-JP" altLang="en-US" sz="1000" b="1">
            <a:solidFill>
              <a:srgbClr val="0000FF"/>
            </a:solidFill>
          </a:endParaRPr>
        </a:p>
      </xdr:txBody>
    </xdr:sp>
    <xdr:clientData/>
  </xdr:twoCellAnchor>
  <xdr:twoCellAnchor>
    <xdr:from>
      <xdr:col>12</xdr:col>
      <xdr:colOff>203199</xdr:colOff>
      <xdr:row>2</xdr:row>
      <xdr:rowOff>93133</xdr:rowOff>
    </xdr:from>
    <xdr:to>
      <xdr:col>19</xdr:col>
      <xdr:colOff>126999</xdr:colOff>
      <xdr:row>4</xdr:row>
      <xdr:rowOff>330200</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7518399" y="499533"/>
          <a:ext cx="4148667" cy="609600"/>
        </a:xfrm>
        <a:prstGeom prst="wedgeRectCallout">
          <a:avLst>
            <a:gd name="adj1" fmla="val -158039"/>
            <a:gd name="adj2" fmla="val 114389"/>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月額支給の場合は月額を選択し月数を記載、日額支給の場合は日額を選択し日額を記載してください。</a:t>
          </a:r>
        </a:p>
      </xdr:txBody>
    </xdr:sp>
    <xdr:clientData/>
  </xdr:twoCellAnchor>
  <xdr:twoCellAnchor>
    <xdr:from>
      <xdr:col>18</xdr:col>
      <xdr:colOff>482600</xdr:colOff>
      <xdr:row>0</xdr:row>
      <xdr:rowOff>169334</xdr:rowOff>
    </xdr:from>
    <xdr:to>
      <xdr:col>23</xdr:col>
      <xdr:colOff>281940</xdr:colOff>
      <xdr:row>3</xdr:row>
      <xdr:rowOff>76200</xdr:rowOff>
    </xdr:to>
    <xdr:sp macro="" textlink="">
      <xdr:nvSpPr>
        <xdr:cNvPr id="5" name="四角形吹き出し 3">
          <a:extLst>
            <a:ext uri="{FF2B5EF4-FFF2-40B4-BE49-F238E27FC236}">
              <a16:creationId xmlns:a16="http://schemas.microsoft.com/office/drawing/2014/main" id="{00000000-0008-0000-0300-000005000000}"/>
            </a:ext>
          </a:extLst>
        </xdr:cNvPr>
        <xdr:cNvSpPr/>
      </xdr:nvSpPr>
      <xdr:spPr>
        <a:xfrm>
          <a:off x="11424920" y="169334"/>
          <a:ext cx="1628140" cy="524086"/>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自動転記されるので入力不要です。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135467</xdr:colOff>
      <xdr:row>0</xdr:row>
      <xdr:rowOff>169333</xdr:rowOff>
    </xdr:from>
    <xdr:to>
      <xdr:col>18</xdr:col>
      <xdr:colOff>431800</xdr:colOff>
      <xdr:row>2</xdr:row>
      <xdr:rowOff>76199</xdr:rowOff>
    </xdr:to>
    <xdr:sp macro="" textlink="">
      <xdr:nvSpPr>
        <xdr:cNvPr id="2" name="四角形吹き出し 3">
          <a:extLst>
            <a:ext uri="{FF2B5EF4-FFF2-40B4-BE49-F238E27FC236}">
              <a16:creationId xmlns:a16="http://schemas.microsoft.com/office/drawing/2014/main" id="{00000000-0008-0000-0500-000002000000}"/>
            </a:ext>
          </a:extLst>
        </xdr:cNvPr>
        <xdr:cNvSpPr/>
      </xdr:nvSpPr>
      <xdr:spPr>
        <a:xfrm>
          <a:off x="11633200" y="169333"/>
          <a:ext cx="2734733" cy="279399"/>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自動転記されるので入力不要です。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57150</xdr:colOff>
      <xdr:row>2</xdr:row>
      <xdr:rowOff>685800</xdr:rowOff>
    </xdr:from>
    <xdr:ext cx="1671868" cy="27571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7150" y="1076325"/>
          <a:ext cx="1671868"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旅費内訳書データを記載</a:t>
          </a:r>
        </a:p>
      </xdr:txBody>
    </xdr:sp>
    <xdr:clientData/>
  </xdr:oneCellAnchor>
  <xdr:twoCellAnchor>
    <xdr:from>
      <xdr:col>14</xdr:col>
      <xdr:colOff>135467</xdr:colOff>
      <xdr:row>0</xdr:row>
      <xdr:rowOff>160867</xdr:rowOff>
    </xdr:from>
    <xdr:to>
      <xdr:col>18</xdr:col>
      <xdr:colOff>431800</xdr:colOff>
      <xdr:row>2</xdr:row>
      <xdr:rowOff>67733</xdr:rowOff>
    </xdr:to>
    <xdr:sp macro="" textlink="">
      <xdr:nvSpPr>
        <xdr:cNvPr id="3" name="四角形吹き出し 3">
          <a:extLst>
            <a:ext uri="{FF2B5EF4-FFF2-40B4-BE49-F238E27FC236}">
              <a16:creationId xmlns:a16="http://schemas.microsoft.com/office/drawing/2014/main" id="{00000000-0008-0000-0600-000003000000}"/>
            </a:ext>
          </a:extLst>
        </xdr:cNvPr>
        <xdr:cNvSpPr/>
      </xdr:nvSpPr>
      <xdr:spPr>
        <a:xfrm>
          <a:off x="11777134" y="160867"/>
          <a:ext cx="2734733" cy="279399"/>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自動転記されるので入力不要です。</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298450</xdr:colOff>
          <xdr:row>5</xdr:row>
          <xdr:rowOff>762000</xdr:rowOff>
        </xdr:from>
        <xdr:to>
          <xdr:col>0</xdr:col>
          <xdr:colOff>584200</xdr:colOff>
          <xdr:row>5</xdr:row>
          <xdr:rowOff>1295400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6</xdr:row>
          <xdr:rowOff>69850</xdr:rowOff>
        </xdr:from>
        <xdr:to>
          <xdr:col>0</xdr:col>
          <xdr:colOff>603250</xdr:colOff>
          <xdr:row>6</xdr:row>
          <xdr:rowOff>603250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7</xdr:row>
          <xdr:rowOff>190500</xdr:rowOff>
        </xdr:from>
        <xdr:to>
          <xdr:col>0</xdr:col>
          <xdr:colOff>622300</xdr:colOff>
          <xdr:row>7</xdr:row>
          <xdr:rowOff>723900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22861</xdr:colOff>
      <xdr:row>0</xdr:row>
      <xdr:rowOff>121920</xdr:rowOff>
    </xdr:from>
    <xdr:to>
      <xdr:col>10</xdr:col>
      <xdr:colOff>297181</xdr:colOff>
      <xdr:row>2</xdr:row>
      <xdr:rowOff>129540</xdr:rowOff>
    </xdr:to>
    <xdr:sp macro="" textlink="">
      <xdr:nvSpPr>
        <xdr:cNvPr id="2" name="四角形吹き出し 3">
          <a:extLst>
            <a:ext uri="{FF2B5EF4-FFF2-40B4-BE49-F238E27FC236}">
              <a16:creationId xmlns:a16="http://schemas.microsoft.com/office/drawing/2014/main" id="{00000000-0008-0000-0700-000002000000}"/>
            </a:ext>
          </a:extLst>
        </xdr:cNvPr>
        <xdr:cNvSpPr/>
      </xdr:nvSpPr>
      <xdr:spPr>
        <a:xfrm>
          <a:off x="7315201" y="121920"/>
          <a:ext cx="2103120" cy="342900"/>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自動転記されるので入力不要です。</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298450</xdr:colOff>
          <xdr:row>5</xdr:row>
          <xdr:rowOff>762000</xdr:rowOff>
        </xdr:from>
        <xdr:to>
          <xdr:col>0</xdr:col>
          <xdr:colOff>584200</xdr:colOff>
          <xdr:row>5</xdr:row>
          <xdr:rowOff>1295400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6</xdr:row>
          <xdr:rowOff>69850</xdr:rowOff>
        </xdr:from>
        <xdr:to>
          <xdr:col>0</xdr:col>
          <xdr:colOff>622300</xdr:colOff>
          <xdr:row>6</xdr:row>
          <xdr:rowOff>603250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7</xdr:row>
          <xdr:rowOff>190500</xdr:rowOff>
        </xdr:from>
        <xdr:to>
          <xdr:col>0</xdr:col>
          <xdr:colOff>641350</xdr:colOff>
          <xdr:row>7</xdr:row>
          <xdr:rowOff>723900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5</xdr:row>
          <xdr:rowOff>762000</xdr:rowOff>
        </xdr:from>
        <xdr:to>
          <xdr:col>7</xdr:col>
          <xdr:colOff>584200</xdr:colOff>
          <xdr:row>5</xdr:row>
          <xdr:rowOff>1295400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6</xdr:row>
          <xdr:rowOff>69850</xdr:rowOff>
        </xdr:from>
        <xdr:to>
          <xdr:col>7</xdr:col>
          <xdr:colOff>622300</xdr:colOff>
          <xdr:row>6</xdr:row>
          <xdr:rowOff>603250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9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7</xdr:row>
          <xdr:rowOff>190500</xdr:rowOff>
        </xdr:from>
        <xdr:to>
          <xdr:col>7</xdr:col>
          <xdr:colOff>641350</xdr:colOff>
          <xdr:row>7</xdr:row>
          <xdr:rowOff>723900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9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576469</xdr:colOff>
      <xdr:row>0</xdr:row>
      <xdr:rowOff>139148</xdr:rowOff>
    </xdr:from>
    <xdr:to>
      <xdr:col>17</xdr:col>
      <xdr:colOff>119269</xdr:colOff>
      <xdr:row>2</xdr:row>
      <xdr:rowOff>0</xdr:rowOff>
    </xdr:to>
    <xdr:sp macro="" textlink="">
      <xdr:nvSpPr>
        <xdr:cNvPr id="2" name="四角形吹き出し 3">
          <a:extLst>
            <a:ext uri="{FF2B5EF4-FFF2-40B4-BE49-F238E27FC236}">
              <a16:creationId xmlns:a16="http://schemas.microsoft.com/office/drawing/2014/main" id="{00000000-0008-0000-0800-000002000000}"/>
            </a:ext>
          </a:extLst>
        </xdr:cNvPr>
        <xdr:cNvSpPr/>
      </xdr:nvSpPr>
      <xdr:spPr>
        <a:xfrm>
          <a:off x="13570226" y="139148"/>
          <a:ext cx="1981200" cy="192156"/>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900" b="1">
              <a:solidFill>
                <a:srgbClr val="FF0000"/>
              </a:solidFill>
            </a:rPr>
            <a:t>自動転記されるので入力不要です。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B54E-B566-449D-9FB6-7E25456D918F}">
  <sheetPr>
    <tabColor theme="8" tint="0.39997558519241921"/>
    <pageSetUpPr fitToPage="1"/>
  </sheetPr>
  <dimension ref="A1:AB91"/>
  <sheetViews>
    <sheetView view="pageBreakPreview" zoomScale="85" zoomScaleNormal="85" zoomScaleSheetLayoutView="85" workbookViewId="0">
      <pane xSplit="1" ySplit="15" topLeftCell="B22" activePane="bottomRight" state="frozen"/>
      <selection pane="topRight" activeCell="B1" sqref="B1"/>
      <selection pane="bottomLeft" activeCell="A14" sqref="A14"/>
      <selection pane="bottomRight" activeCell="L30" sqref="L30"/>
    </sheetView>
  </sheetViews>
  <sheetFormatPr defaultColWidth="8.08984375" defaultRowHeight="13"/>
  <cols>
    <col min="1" max="1" width="22.90625" style="1" customWidth="1"/>
    <col min="2" max="2" width="20.453125" style="2" customWidth="1"/>
    <col min="3" max="3" width="5.6328125" style="2" customWidth="1"/>
    <col min="4" max="4" width="4.90625" style="2" bestFit="1" customWidth="1"/>
    <col min="5" max="5" width="13.08984375" style="2" bestFit="1" customWidth="1"/>
    <col min="6" max="6" width="15.453125" style="1" bestFit="1" customWidth="1"/>
    <col min="7" max="9" width="7.90625" style="9" customWidth="1"/>
    <col min="10" max="10" width="11.6328125" style="1" customWidth="1"/>
    <col min="11" max="11" width="9.90625" style="1" customWidth="1"/>
    <col min="12" max="12" width="11.453125" style="2" customWidth="1"/>
    <col min="13" max="13" width="2.08984375" style="1" customWidth="1"/>
    <col min="14" max="16" width="12.90625" style="1" customWidth="1"/>
    <col min="17" max="17" width="2.453125" style="1" customWidth="1"/>
    <col min="18" max="20" width="9.90625" style="1" customWidth="1"/>
    <col min="21" max="22" width="11.453125" style="1" customWidth="1"/>
    <col min="23" max="23" width="11.08984375" style="1" bestFit="1" customWidth="1"/>
    <col min="24" max="16384" width="8.08984375" style="1"/>
  </cols>
  <sheetData>
    <row r="1" spans="1:23" s="31" customFormat="1">
      <c r="A1" s="31" t="s">
        <v>0</v>
      </c>
      <c r="B1" s="32"/>
      <c r="C1" s="32"/>
      <c r="D1" s="32"/>
      <c r="E1" s="32"/>
      <c r="G1" s="33"/>
      <c r="H1" s="33"/>
      <c r="I1" s="33"/>
      <c r="K1" s="19"/>
      <c r="L1" s="32"/>
      <c r="N1" s="19"/>
      <c r="O1" s="19"/>
      <c r="Q1" s="19"/>
      <c r="R1" s="19"/>
      <c r="S1" s="19"/>
      <c r="T1" s="33"/>
      <c r="W1" s="19" t="s">
        <v>1</v>
      </c>
    </row>
    <row r="2" spans="1:23">
      <c r="B2" s="11"/>
      <c r="H2" s="18"/>
      <c r="I2" s="18"/>
      <c r="J2" s="34"/>
      <c r="K2" s="235"/>
      <c r="N2" s="235"/>
      <c r="O2" s="235"/>
      <c r="P2" s="34"/>
      <c r="Q2" s="235"/>
      <c r="R2" s="235"/>
      <c r="S2" s="235"/>
      <c r="T2" s="18"/>
      <c r="U2" s="34"/>
      <c r="V2" s="34" t="s">
        <v>253</v>
      </c>
      <c r="W2" s="296">
        <v>12345678</v>
      </c>
    </row>
    <row r="3" spans="1:23">
      <c r="A3" s="1" t="s">
        <v>2</v>
      </c>
      <c r="B3" s="5"/>
      <c r="J3" s="34"/>
      <c r="K3" s="235"/>
      <c r="N3" s="235"/>
      <c r="O3" s="235"/>
      <c r="P3" s="34"/>
      <c r="Q3" s="235"/>
      <c r="R3" s="235"/>
      <c r="S3" s="235"/>
      <c r="T3" s="9"/>
      <c r="U3" s="34"/>
      <c r="V3" s="34" t="s">
        <v>3</v>
      </c>
      <c r="W3" s="34"/>
    </row>
    <row r="4" spans="1:23">
      <c r="A4" s="5"/>
      <c r="B4" s="5"/>
    </row>
    <row r="5" spans="1:23">
      <c r="A5" s="311" t="s">
        <v>4</v>
      </c>
      <c r="B5" s="311"/>
      <c r="C5" s="311"/>
      <c r="D5" s="311"/>
      <c r="E5" s="311"/>
      <c r="L5" s="1"/>
    </row>
    <row r="7" spans="1:23">
      <c r="A7" s="1" t="s">
        <v>5</v>
      </c>
      <c r="B7" s="2" t="s">
        <v>6</v>
      </c>
    </row>
    <row r="8" spans="1:23">
      <c r="A8" s="1" t="s">
        <v>7</v>
      </c>
      <c r="B8" s="2" t="s">
        <v>8</v>
      </c>
    </row>
    <row r="9" spans="1:23">
      <c r="A9" s="1" t="s">
        <v>9</v>
      </c>
      <c r="B9" s="2" t="s">
        <v>10</v>
      </c>
    </row>
    <row r="10" spans="1:23">
      <c r="A10" s="1" t="s">
        <v>11</v>
      </c>
      <c r="B10" s="21" t="s">
        <v>12</v>
      </c>
    </row>
    <row r="13" spans="1:23">
      <c r="E13" s="2" t="s">
        <v>297</v>
      </c>
      <c r="N13" s="1" t="s">
        <v>298</v>
      </c>
      <c r="O13" s="1" t="s">
        <v>299</v>
      </c>
      <c r="P13" s="1" t="s">
        <v>300</v>
      </c>
      <c r="R13" s="1" t="s">
        <v>301</v>
      </c>
      <c r="S13" s="1" t="s">
        <v>302</v>
      </c>
      <c r="T13" s="1" t="s">
        <v>303</v>
      </c>
      <c r="U13" s="1" t="s">
        <v>304</v>
      </c>
      <c r="V13" s="1" t="s">
        <v>305</v>
      </c>
    </row>
    <row r="14" spans="1:23" ht="47.25" customHeight="1">
      <c r="N14" s="299" t="s">
        <v>306</v>
      </c>
      <c r="O14" s="300"/>
      <c r="P14" s="301"/>
      <c r="R14" s="299" t="s">
        <v>307</v>
      </c>
      <c r="S14" s="300"/>
      <c r="T14" s="300"/>
      <c r="U14" s="300"/>
      <c r="V14" s="301"/>
    </row>
    <row r="15" spans="1:23" ht="75" customHeight="1">
      <c r="A15" s="236" t="s">
        <v>13</v>
      </c>
      <c r="B15" s="237" t="s">
        <v>14</v>
      </c>
      <c r="C15" s="237" t="s">
        <v>15</v>
      </c>
      <c r="D15" s="237" t="s">
        <v>16</v>
      </c>
      <c r="E15" s="237" t="s">
        <v>17</v>
      </c>
      <c r="F15" s="236" t="s">
        <v>18</v>
      </c>
      <c r="G15" s="238" t="s">
        <v>19</v>
      </c>
      <c r="H15" s="238" t="s">
        <v>20</v>
      </c>
      <c r="I15" s="238" t="s">
        <v>21</v>
      </c>
      <c r="J15" s="239" t="s">
        <v>22</v>
      </c>
      <c r="K15" s="240" t="s">
        <v>55</v>
      </c>
      <c r="L15" s="241" t="s">
        <v>23</v>
      </c>
      <c r="N15" s="289" t="s">
        <v>308</v>
      </c>
      <c r="O15" s="289" t="s">
        <v>309</v>
      </c>
      <c r="P15" s="289" t="s">
        <v>310</v>
      </c>
      <c r="R15" s="289" t="s">
        <v>311</v>
      </c>
      <c r="S15" s="289" t="s">
        <v>309</v>
      </c>
      <c r="T15" s="289" t="s">
        <v>312</v>
      </c>
      <c r="U15" s="289" t="s">
        <v>313</v>
      </c>
      <c r="V15" s="289" t="s">
        <v>314</v>
      </c>
    </row>
    <row r="16" spans="1:23" ht="32.15" customHeight="1">
      <c r="A16" s="242"/>
      <c r="B16" s="243"/>
      <c r="C16" s="244"/>
      <c r="D16" s="244"/>
      <c r="E16" s="245"/>
      <c r="F16" s="242"/>
      <c r="G16" s="246"/>
      <c r="H16" s="246"/>
      <c r="I16" s="246"/>
      <c r="J16" s="247"/>
      <c r="K16" s="244"/>
      <c r="L16" s="248"/>
      <c r="N16" s="245"/>
      <c r="O16" s="245">
        <f t="shared" ref="O16:O17" si="0">IFERROR(ROUNDDOWN((+N16/1.1)*10%,0),"")</f>
        <v>0</v>
      </c>
      <c r="P16" s="245">
        <f>IFERROR(ROUNDDOWN(+O16*1.1,0),"")</f>
        <v>0</v>
      </c>
      <c r="R16" s="245"/>
      <c r="S16" s="245">
        <f t="shared" ref="S16:S22" si="1">IFERROR(ROUNDDOWN((+R16/1.1)*10%,0),"")</f>
        <v>0</v>
      </c>
      <c r="T16" s="245">
        <f t="shared" ref="T16:T22" si="2">IFERROR(+S16-U16,"")</f>
        <v>0</v>
      </c>
      <c r="U16" s="245">
        <f t="shared" ref="U16" si="3">IFERROR(ROUNDDOWN(+S16*20%,0),"")</f>
        <v>0</v>
      </c>
      <c r="V16" s="245">
        <f>IFERROR(ROUNDDOWN(+U16*1.1,0),"")</f>
        <v>0</v>
      </c>
    </row>
    <row r="17" spans="1:22" ht="32.15" customHeight="1">
      <c r="A17" s="242"/>
      <c r="B17" s="243"/>
      <c r="C17" s="245"/>
      <c r="D17" s="245"/>
      <c r="E17" s="245"/>
      <c r="F17" s="248"/>
      <c r="G17" s="249"/>
      <c r="H17" s="249"/>
      <c r="I17" s="249"/>
      <c r="J17" s="250"/>
      <c r="K17" s="245"/>
      <c r="L17" s="245"/>
      <c r="N17" s="245"/>
      <c r="O17" s="245">
        <f t="shared" si="0"/>
        <v>0</v>
      </c>
      <c r="P17" s="245">
        <f>IFERROR(ROUNDDOWN(+O17*1.1,0),"")</f>
        <v>0</v>
      </c>
      <c r="R17" s="245"/>
      <c r="S17" s="245">
        <f t="shared" si="1"/>
        <v>0</v>
      </c>
      <c r="T17" s="245">
        <f t="shared" si="2"/>
        <v>0</v>
      </c>
      <c r="U17" s="245">
        <f>IFERROR(ROUNDDOWN(+S17*20%,0),"")</f>
        <v>0</v>
      </c>
      <c r="V17" s="245">
        <f>IFERROR(ROUNDDOWN(+U17*1.1,0),"")</f>
        <v>0</v>
      </c>
    </row>
    <row r="18" spans="1:22" ht="32.15" customHeight="1">
      <c r="A18" s="251" t="s">
        <v>24</v>
      </c>
      <c r="B18" s="252"/>
      <c r="C18" s="253"/>
      <c r="D18" s="253"/>
      <c r="E18" s="253">
        <f>SUBTOTAL(9,E16:E17)</f>
        <v>0</v>
      </c>
      <c r="F18" s="251"/>
      <c r="G18" s="254"/>
      <c r="H18" s="254"/>
      <c r="I18" s="254"/>
      <c r="J18" s="255"/>
      <c r="K18" s="253">
        <f>SUBTOTAL(9,K16:K17)</f>
        <v>0</v>
      </c>
      <c r="L18" s="253">
        <f>SUBTOTAL(9,L16:L17)</f>
        <v>0</v>
      </c>
      <c r="M18" s="14"/>
      <c r="N18" s="253"/>
      <c r="O18" s="253"/>
      <c r="P18" s="253"/>
      <c r="R18" s="253"/>
      <c r="S18" s="253"/>
      <c r="T18" s="253"/>
      <c r="U18" s="253"/>
      <c r="V18" s="253"/>
    </row>
    <row r="19" spans="1:22" ht="32.15" customHeight="1">
      <c r="A19" s="242"/>
      <c r="B19" s="243"/>
      <c r="C19" s="245"/>
      <c r="D19" s="245"/>
      <c r="E19" s="245"/>
      <c r="F19" s="248"/>
      <c r="G19" s="249"/>
      <c r="H19" s="249"/>
      <c r="I19" s="249"/>
      <c r="J19" s="250"/>
      <c r="K19" s="245"/>
      <c r="L19" s="245"/>
      <c r="M19" s="14"/>
      <c r="N19" s="245"/>
      <c r="O19" s="245">
        <f t="shared" ref="O19:O22" si="4">IFERROR(ROUNDDOWN((+N19/1.1)*10%,0),"")</f>
        <v>0</v>
      </c>
      <c r="P19" s="245">
        <f t="shared" ref="P19:P22" si="5">IFERROR(ROUNDDOWN(+O19*1.1,0),"")</f>
        <v>0</v>
      </c>
      <c r="R19" s="245"/>
      <c r="S19" s="245">
        <f t="shared" si="1"/>
        <v>0</v>
      </c>
      <c r="T19" s="245">
        <f t="shared" si="2"/>
        <v>0</v>
      </c>
      <c r="U19" s="245">
        <f t="shared" ref="U19:U21" si="6">IFERROR(ROUNDDOWN(+S19*20%,0),"")</f>
        <v>0</v>
      </c>
      <c r="V19" s="245">
        <f t="shared" ref="V19:V22" si="7">IFERROR(ROUNDDOWN(+U19*1.1,0),"")</f>
        <v>0</v>
      </c>
    </row>
    <row r="20" spans="1:22" ht="32.15" customHeight="1">
      <c r="A20" s="242"/>
      <c r="B20" s="243"/>
      <c r="C20" s="245"/>
      <c r="D20" s="245"/>
      <c r="E20" s="245"/>
      <c r="F20" s="248"/>
      <c r="G20" s="249"/>
      <c r="H20" s="249"/>
      <c r="I20" s="249"/>
      <c r="J20" s="250"/>
      <c r="K20" s="245"/>
      <c r="L20" s="245"/>
      <c r="M20" s="14"/>
      <c r="N20" s="245"/>
      <c r="O20" s="245">
        <f t="shared" si="4"/>
        <v>0</v>
      </c>
      <c r="P20" s="245">
        <f t="shared" si="5"/>
        <v>0</v>
      </c>
      <c r="R20" s="245"/>
      <c r="S20" s="245">
        <f t="shared" si="1"/>
        <v>0</v>
      </c>
      <c r="T20" s="245">
        <f t="shared" si="2"/>
        <v>0</v>
      </c>
      <c r="U20" s="245">
        <f>IFERROR(ROUNDDOWN(+S20*20%,0),"")</f>
        <v>0</v>
      </c>
      <c r="V20" s="245">
        <f t="shared" si="7"/>
        <v>0</v>
      </c>
    </row>
    <row r="21" spans="1:22" ht="32.15" customHeight="1">
      <c r="A21" s="242"/>
      <c r="B21" s="243"/>
      <c r="C21" s="245"/>
      <c r="D21" s="245"/>
      <c r="E21" s="245"/>
      <c r="F21" s="248"/>
      <c r="G21" s="249"/>
      <c r="H21" s="249"/>
      <c r="I21" s="249"/>
      <c r="J21" s="250"/>
      <c r="K21" s="245"/>
      <c r="L21" s="245"/>
      <c r="N21" s="245"/>
      <c r="O21" s="245">
        <f t="shared" si="4"/>
        <v>0</v>
      </c>
      <c r="P21" s="245">
        <f t="shared" si="5"/>
        <v>0</v>
      </c>
      <c r="R21" s="245"/>
      <c r="S21" s="245">
        <f t="shared" si="1"/>
        <v>0</v>
      </c>
      <c r="T21" s="245">
        <f t="shared" si="2"/>
        <v>0</v>
      </c>
      <c r="U21" s="245">
        <f t="shared" si="6"/>
        <v>0</v>
      </c>
      <c r="V21" s="245">
        <f t="shared" si="7"/>
        <v>0</v>
      </c>
    </row>
    <row r="22" spans="1:22" ht="32.15" customHeight="1">
      <c r="A22" s="242"/>
      <c r="B22" s="243"/>
      <c r="C22" s="245"/>
      <c r="D22" s="245"/>
      <c r="E22" s="245"/>
      <c r="F22" s="248"/>
      <c r="G22" s="249"/>
      <c r="H22" s="249"/>
      <c r="I22" s="249"/>
      <c r="J22" s="250"/>
      <c r="K22" s="245"/>
      <c r="L22" s="245"/>
      <c r="N22" s="245"/>
      <c r="O22" s="245">
        <f t="shared" si="4"/>
        <v>0</v>
      </c>
      <c r="P22" s="245">
        <f t="shared" si="5"/>
        <v>0</v>
      </c>
      <c r="R22" s="245"/>
      <c r="S22" s="245">
        <f t="shared" si="1"/>
        <v>0</v>
      </c>
      <c r="T22" s="245">
        <f t="shared" si="2"/>
        <v>0</v>
      </c>
      <c r="U22" s="245">
        <f>IFERROR(ROUNDDOWN(+S22*20%,0),"")</f>
        <v>0</v>
      </c>
      <c r="V22" s="245">
        <f t="shared" si="7"/>
        <v>0</v>
      </c>
    </row>
    <row r="23" spans="1:22" ht="32.15" customHeight="1">
      <c r="A23" s="251" t="s">
        <v>25</v>
      </c>
      <c r="B23" s="252"/>
      <c r="C23" s="253"/>
      <c r="D23" s="253"/>
      <c r="E23" s="253">
        <f>SUBTOTAL(9,E19:E22)</f>
        <v>0</v>
      </c>
      <c r="F23" s="251"/>
      <c r="G23" s="254"/>
      <c r="H23" s="254"/>
      <c r="I23" s="254"/>
      <c r="J23" s="255"/>
      <c r="K23" s="253">
        <f>SUBTOTAL(9,K19:K22)</f>
        <v>0</v>
      </c>
      <c r="L23" s="253">
        <f>SUBTOTAL(9,L19:L22)</f>
        <v>0</v>
      </c>
      <c r="N23" s="253">
        <f>SUBTOTAL(9,N19:N22)</f>
        <v>0</v>
      </c>
      <c r="O23" s="253">
        <f>SUBTOTAL(9,O19:O22)</f>
        <v>0</v>
      </c>
      <c r="P23" s="253">
        <f>SUBTOTAL(9,P19:P22)</f>
        <v>0</v>
      </c>
      <c r="R23" s="253">
        <f>SUBTOTAL(9,R19:R22)</f>
        <v>0</v>
      </c>
      <c r="S23" s="253">
        <f>SUBTOTAL(9,S19:S22)</f>
        <v>0</v>
      </c>
      <c r="T23" s="253">
        <f>SUBTOTAL(9,T19:T22)</f>
        <v>0</v>
      </c>
      <c r="U23" s="253">
        <f>SUBTOTAL(9,U19:U22)</f>
        <v>0</v>
      </c>
      <c r="V23" s="253">
        <f>SUBTOTAL(9,V19:V22)</f>
        <v>0</v>
      </c>
    </row>
    <row r="24" spans="1:22" ht="32.15" customHeight="1">
      <c r="A24" s="256" t="s">
        <v>26</v>
      </c>
      <c r="B24" s="257"/>
      <c r="C24" s="258"/>
      <c r="D24" s="258"/>
      <c r="E24" s="258">
        <f>SUBTOTAL(9,E16:E23)</f>
        <v>0</v>
      </c>
      <c r="F24" s="256"/>
      <c r="G24" s="259"/>
      <c r="H24" s="259"/>
      <c r="I24" s="259"/>
      <c r="J24" s="260"/>
      <c r="K24" s="258">
        <f>SUBTOTAL(9,K16:K23)</f>
        <v>0</v>
      </c>
      <c r="L24" s="258">
        <f t="shared" ref="L24" si="8">SUBTOTAL(9,L16:L23)</f>
        <v>0</v>
      </c>
      <c r="N24" s="258">
        <f>SUBTOTAL(9,N16:N23)</f>
        <v>0</v>
      </c>
      <c r="O24" s="258">
        <f>SUBTOTAL(9,O16:O23)</f>
        <v>0</v>
      </c>
      <c r="P24" s="258">
        <f>SUBTOTAL(9,P16:P23)</f>
        <v>0</v>
      </c>
      <c r="R24" s="258">
        <f>SUBTOTAL(9,R16:R23)</f>
        <v>0</v>
      </c>
      <c r="S24" s="258">
        <f>SUBTOTAL(9,S16:S23)</f>
        <v>0</v>
      </c>
      <c r="T24" s="258">
        <f>SUBTOTAL(9,T16:T23)</f>
        <v>0</v>
      </c>
      <c r="U24" s="258">
        <f>SUBTOTAL(9,U16:U23)</f>
        <v>0</v>
      </c>
      <c r="V24" s="258">
        <f>SUBTOTAL(9,V16:V23)</f>
        <v>0</v>
      </c>
    </row>
    <row r="25" spans="1:22" ht="32.15" customHeight="1">
      <c r="A25" s="242" t="s">
        <v>27</v>
      </c>
      <c r="B25" s="243"/>
      <c r="C25" s="244">
        <v>1</v>
      </c>
      <c r="D25" s="244" t="s">
        <v>28</v>
      </c>
      <c r="E25" s="244"/>
      <c r="F25" s="242"/>
      <c r="G25" s="246"/>
      <c r="H25" s="246"/>
      <c r="I25" s="246"/>
      <c r="J25" s="247"/>
      <c r="K25" s="244"/>
      <c r="L25" s="244"/>
      <c r="N25" s="245"/>
      <c r="O25" s="245">
        <f t="shared" ref="O25" si="9">IFERROR(ROUNDDOWN((+N25/1.1)*10%,0),"")</f>
        <v>0</v>
      </c>
      <c r="P25" s="245">
        <f>IFERROR(ROUNDDOWN(+O25*1.1,0),"")</f>
        <v>0</v>
      </c>
      <c r="R25" s="245"/>
      <c r="S25" s="245">
        <f t="shared" ref="S25" si="10">IFERROR(ROUNDDOWN((+R25/1.1)*10%,0),"")</f>
        <v>0</v>
      </c>
      <c r="T25" s="245">
        <f t="shared" ref="T25" si="11">IFERROR(+S25-U25,"")</f>
        <v>0</v>
      </c>
      <c r="U25" s="245">
        <f t="shared" ref="U25" si="12">IFERROR(ROUNDDOWN(+S25*20%,0),"")</f>
        <v>0</v>
      </c>
      <c r="V25" s="245">
        <f>IFERROR(ROUNDDOWN(+U25*1.1,0),"")</f>
        <v>0</v>
      </c>
    </row>
    <row r="26" spans="1:22" ht="32.15" customHeight="1">
      <c r="A26" s="251" t="s">
        <v>29</v>
      </c>
      <c r="B26" s="252"/>
      <c r="C26" s="253"/>
      <c r="D26" s="253"/>
      <c r="E26" s="253">
        <f>SUBTOTAL(9,E25:E25)</f>
        <v>0</v>
      </c>
      <c r="F26" s="251"/>
      <c r="G26" s="254"/>
      <c r="H26" s="254"/>
      <c r="I26" s="254"/>
      <c r="J26" s="255"/>
      <c r="K26" s="253">
        <f>SUBTOTAL(9,K25:K25)</f>
        <v>0</v>
      </c>
      <c r="L26" s="253">
        <f>SUBTOTAL(9,L25:L25)</f>
        <v>0</v>
      </c>
      <c r="N26" s="253"/>
      <c r="O26" s="253"/>
      <c r="P26" s="253"/>
      <c r="R26" s="253"/>
      <c r="S26" s="253"/>
      <c r="T26" s="253"/>
      <c r="U26" s="253"/>
      <c r="V26" s="253"/>
    </row>
    <row r="27" spans="1:22" ht="32.15" customHeight="1">
      <c r="A27" s="242"/>
      <c r="B27" s="243"/>
      <c r="C27" s="245"/>
      <c r="D27" s="245"/>
      <c r="E27" s="245"/>
      <c r="F27" s="248"/>
      <c r="G27" s="249"/>
      <c r="H27" s="249"/>
      <c r="I27" s="249"/>
      <c r="J27" s="250"/>
      <c r="K27" s="245"/>
      <c r="L27" s="245"/>
      <c r="N27" s="245"/>
      <c r="O27" s="245">
        <f t="shared" ref="O27:O28" si="13">IFERROR(ROUNDDOWN((+N27/1.1)*10%,0),"")</f>
        <v>0</v>
      </c>
      <c r="P27" s="245">
        <f>IFERROR(ROUNDDOWN(+O27*1.1,0),"")</f>
        <v>0</v>
      </c>
      <c r="R27" s="245"/>
      <c r="S27" s="245">
        <f t="shared" ref="S27:S28" si="14">IFERROR(ROUNDDOWN((+R27/1.1)*10%,0),"")</f>
        <v>0</v>
      </c>
      <c r="T27" s="245">
        <f t="shared" ref="T27:T28" si="15">IFERROR(+S27-U27,"")</f>
        <v>0</v>
      </c>
      <c r="U27" s="245">
        <f t="shared" ref="U27:U28" si="16">IFERROR(ROUNDDOWN(+S27*20%,0),"")</f>
        <v>0</v>
      </c>
      <c r="V27" s="245">
        <f t="shared" ref="V27:V28" si="17">IFERROR(ROUNDDOWN(+U27*1.1,0),"")</f>
        <v>0</v>
      </c>
    </row>
    <row r="28" spans="1:22" ht="32.15" customHeight="1">
      <c r="A28" s="242"/>
      <c r="B28" s="243"/>
      <c r="C28" s="245"/>
      <c r="D28" s="245"/>
      <c r="E28" s="245"/>
      <c r="F28" s="248"/>
      <c r="G28" s="249"/>
      <c r="H28" s="249"/>
      <c r="I28" s="249"/>
      <c r="J28" s="250"/>
      <c r="K28" s="245"/>
      <c r="L28" s="245"/>
      <c r="N28" s="245"/>
      <c r="O28" s="245">
        <f t="shared" si="13"/>
        <v>0</v>
      </c>
      <c r="P28" s="245">
        <f>IFERROR(ROUNDDOWN(+O28*1.1,0),"")</f>
        <v>0</v>
      </c>
      <c r="R28" s="245"/>
      <c r="S28" s="245">
        <f t="shared" si="14"/>
        <v>0</v>
      </c>
      <c r="T28" s="245">
        <f t="shared" si="15"/>
        <v>0</v>
      </c>
      <c r="U28" s="245">
        <f t="shared" si="16"/>
        <v>0</v>
      </c>
      <c r="V28" s="245">
        <f t="shared" si="17"/>
        <v>0</v>
      </c>
    </row>
    <row r="29" spans="1:22" ht="32.15" customHeight="1">
      <c r="A29" s="251" t="s">
        <v>30</v>
      </c>
      <c r="B29" s="252"/>
      <c r="C29" s="253"/>
      <c r="D29" s="253"/>
      <c r="E29" s="253">
        <f>SUBTOTAL(9,E27:E28)</f>
        <v>0</v>
      </c>
      <c r="F29" s="251"/>
      <c r="G29" s="254"/>
      <c r="H29" s="254"/>
      <c r="I29" s="254"/>
      <c r="J29" s="255"/>
      <c r="K29" s="253">
        <f>SUBTOTAL(9,K27:K28)</f>
        <v>0</v>
      </c>
      <c r="L29" s="253">
        <f>SUBTOTAL(9,L27:L28)</f>
        <v>0</v>
      </c>
      <c r="N29" s="253">
        <f>SUBTOTAL(9,N27:N28)</f>
        <v>0</v>
      </c>
      <c r="O29" s="253">
        <f>SUBTOTAL(9,O27:O28)</f>
        <v>0</v>
      </c>
      <c r="P29" s="253">
        <f>SUBTOTAL(9,P27:P28)</f>
        <v>0</v>
      </c>
      <c r="R29" s="253">
        <f>SUBTOTAL(9,R27:R28)</f>
        <v>0</v>
      </c>
      <c r="S29" s="253">
        <f>SUBTOTAL(9,S27:S28)</f>
        <v>0</v>
      </c>
      <c r="T29" s="253">
        <f>SUBTOTAL(9,T27:T28)</f>
        <v>0</v>
      </c>
      <c r="U29" s="253">
        <f>SUBTOTAL(9,U27:U28)</f>
        <v>0</v>
      </c>
      <c r="V29" s="253">
        <f>SUBTOTAL(9,V27:V28)</f>
        <v>0</v>
      </c>
    </row>
    <row r="30" spans="1:22" ht="32.15" customHeight="1">
      <c r="A30" s="256" t="s">
        <v>31</v>
      </c>
      <c r="B30" s="257"/>
      <c r="C30" s="258"/>
      <c r="D30" s="258"/>
      <c r="E30" s="258">
        <f>SUBTOTAL(9,E25:E29)</f>
        <v>0</v>
      </c>
      <c r="F30" s="256"/>
      <c r="G30" s="259"/>
      <c r="H30" s="259"/>
      <c r="I30" s="259"/>
      <c r="J30" s="260"/>
      <c r="K30" s="258">
        <f>SUBTOTAL(9,K25:K29)</f>
        <v>0</v>
      </c>
      <c r="L30" s="258">
        <f>SUBTOTAL(9,L25:L29)</f>
        <v>0</v>
      </c>
      <c r="N30" s="258">
        <f>SUBTOTAL(9,N25:N29)</f>
        <v>0</v>
      </c>
      <c r="O30" s="258">
        <f>SUBTOTAL(9,O25:O29)</f>
        <v>0</v>
      </c>
      <c r="P30" s="258">
        <f>SUBTOTAL(9,P25:P29)</f>
        <v>0</v>
      </c>
      <c r="R30" s="258">
        <f>SUBTOTAL(9,R25:R29)</f>
        <v>0</v>
      </c>
      <c r="S30" s="258">
        <f>SUBTOTAL(9,S25:S29)</f>
        <v>0</v>
      </c>
      <c r="T30" s="258">
        <f>SUBTOTAL(9,T25:T29)</f>
        <v>0</v>
      </c>
      <c r="U30" s="258">
        <f>SUBTOTAL(9,U25:U29)</f>
        <v>0</v>
      </c>
      <c r="V30" s="258">
        <f>SUBTOTAL(9,V25:V29)</f>
        <v>0</v>
      </c>
    </row>
    <row r="31" spans="1:22" ht="32.15" customHeight="1">
      <c r="A31" s="242" t="s">
        <v>32</v>
      </c>
      <c r="B31" s="248"/>
      <c r="C31" s="245">
        <v>1</v>
      </c>
      <c r="D31" s="245" t="s">
        <v>28</v>
      </c>
      <c r="E31" s="245"/>
      <c r="F31" s="248"/>
      <c r="G31" s="249"/>
      <c r="H31" s="249"/>
      <c r="I31" s="249"/>
      <c r="J31" s="250"/>
      <c r="K31" s="245"/>
      <c r="L31" s="245"/>
      <c r="N31" s="245"/>
      <c r="O31" s="245">
        <f t="shared" ref="O31" si="18">IFERROR(ROUNDDOWN((+N31/1.1)*10%,0),"")</f>
        <v>0</v>
      </c>
      <c r="P31" s="245">
        <f>IFERROR(ROUNDDOWN(+O31*1.1,0),"")</f>
        <v>0</v>
      </c>
      <c r="R31" s="245"/>
      <c r="S31" s="245">
        <f t="shared" ref="S31" si="19">IFERROR(ROUNDDOWN((+R31/1.1)*10%,0),"")</f>
        <v>0</v>
      </c>
      <c r="T31" s="245">
        <f t="shared" ref="T31" si="20">IFERROR(+S31-U31,"")</f>
        <v>0</v>
      </c>
      <c r="U31" s="245">
        <f t="shared" ref="U31" si="21">IFERROR(ROUNDDOWN(+S31*20%,0),"")</f>
        <v>0</v>
      </c>
      <c r="V31" s="245">
        <f>IFERROR(ROUNDDOWN(+U31*1.1,0),"")</f>
        <v>0</v>
      </c>
    </row>
    <row r="32" spans="1:22" ht="32.15" customHeight="1">
      <c r="A32" s="261" t="s">
        <v>33</v>
      </c>
      <c r="B32" s="262"/>
      <c r="C32" s="263"/>
      <c r="D32" s="263"/>
      <c r="E32" s="263">
        <f>SUBTOTAL(9,E31:E31)</f>
        <v>0</v>
      </c>
      <c r="F32" s="261"/>
      <c r="G32" s="264"/>
      <c r="H32" s="264"/>
      <c r="I32" s="264"/>
      <c r="J32" s="265"/>
      <c r="K32" s="263">
        <f>SUBTOTAL(9,K31:K31)</f>
        <v>0</v>
      </c>
      <c r="L32" s="263">
        <f>SUBTOTAL(9,L31:L31)</f>
        <v>0</v>
      </c>
      <c r="N32" s="263">
        <f>SUBTOTAL(9,N31:N31)</f>
        <v>0</v>
      </c>
      <c r="O32" s="263">
        <f>SUBTOTAL(9,O31:O31)</f>
        <v>0</v>
      </c>
      <c r="P32" s="263">
        <f>SUBTOTAL(9,P31:P31)</f>
        <v>0</v>
      </c>
      <c r="R32" s="263">
        <f>SUBTOTAL(9,R31:R31)</f>
        <v>0</v>
      </c>
      <c r="S32" s="263">
        <f>SUBTOTAL(9,S31:S31)</f>
        <v>0</v>
      </c>
      <c r="T32" s="263">
        <f>SUBTOTAL(9,T31:T31)</f>
        <v>0</v>
      </c>
      <c r="U32" s="263">
        <f>SUBTOTAL(9,U31:U31)</f>
        <v>0</v>
      </c>
      <c r="V32" s="263">
        <f>SUBTOTAL(9,V31:V31)</f>
        <v>0</v>
      </c>
    </row>
    <row r="33" spans="1:22" ht="32.15" customHeight="1">
      <c r="A33" s="242" t="s">
        <v>32</v>
      </c>
      <c r="B33" s="248"/>
      <c r="C33" s="245">
        <v>1</v>
      </c>
      <c r="D33" s="245" t="s">
        <v>28</v>
      </c>
      <c r="E33" s="266"/>
      <c r="F33" s="242"/>
      <c r="G33" s="249"/>
      <c r="H33" s="249"/>
      <c r="I33" s="249"/>
      <c r="J33" s="250"/>
      <c r="K33" s="266"/>
      <c r="L33" s="266"/>
      <c r="N33" s="245"/>
      <c r="O33" s="245">
        <f>IFERROR(ROUNDDOWN((+N33/1.1)*10%,0),"")</f>
        <v>0</v>
      </c>
      <c r="P33" s="245">
        <f>IFERROR(ROUNDDOWN(+O33*1.1,0),"")</f>
        <v>0</v>
      </c>
      <c r="R33" s="245"/>
      <c r="S33" s="245">
        <f>IFERROR(ROUNDDOWN((+R33/1.1)*10%,0),"")</f>
        <v>0</v>
      </c>
      <c r="T33" s="245">
        <f t="shared" ref="T33" si="22">IFERROR(+S33-U33,"")</f>
        <v>0</v>
      </c>
      <c r="U33" s="245">
        <f t="shared" ref="U33" si="23">IFERROR(ROUNDDOWN(+S33*20%,0),"")</f>
        <v>0</v>
      </c>
      <c r="V33" s="245">
        <f>IFERROR(ROUNDDOWN(+U33*1.1,0),"")</f>
        <v>0</v>
      </c>
    </row>
    <row r="34" spans="1:22" ht="32.15" customHeight="1">
      <c r="A34" s="261" t="s">
        <v>34</v>
      </c>
      <c r="B34" s="262"/>
      <c r="C34" s="263"/>
      <c r="D34" s="263"/>
      <c r="E34" s="263">
        <f>SUBTOTAL(9,E33:E33)</f>
        <v>0</v>
      </c>
      <c r="F34" s="261"/>
      <c r="G34" s="264"/>
      <c r="H34" s="264"/>
      <c r="I34" s="264"/>
      <c r="J34" s="265"/>
      <c r="K34" s="263">
        <f>SUBTOTAL(9,K33:K33)</f>
        <v>0</v>
      </c>
      <c r="L34" s="263">
        <f>SUBTOTAL(9,L33:L33)</f>
        <v>0</v>
      </c>
      <c r="N34" s="263">
        <f>SUBTOTAL(9,N33:N33)</f>
        <v>0</v>
      </c>
      <c r="O34" s="263">
        <f>SUBTOTAL(9,O33:O33)</f>
        <v>0</v>
      </c>
      <c r="P34" s="263">
        <f>SUBTOTAL(9,P33:P33)</f>
        <v>0</v>
      </c>
      <c r="R34" s="263">
        <f>SUBTOTAL(9,R33:R33)</f>
        <v>0</v>
      </c>
      <c r="S34" s="263">
        <f>SUBTOTAL(9,S33:S33)</f>
        <v>0</v>
      </c>
      <c r="T34" s="263">
        <f>SUBTOTAL(9,T33:T33)</f>
        <v>0</v>
      </c>
      <c r="U34" s="263">
        <f>SUBTOTAL(9,U33:U33)</f>
        <v>0</v>
      </c>
      <c r="V34" s="263">
        <f>SUBTOTAL(9,V33:V33)</f>
        <v>0</v>
      </c>
    </row>
    <row r="35" spans="1:22" ht="32.15" customHeight="1">
      <c r="A35" s="242" t="s">
        <v>32</v>
      </c>
      <c r="B35" s="248"/>
      <c r="C35" s="245">
        <v>1</v>
      </c>
      <c r="D35" s="245" t="s">
        <v>28</v>
      </c>
      <c r="E35" s="245"/>
      <c r="F35" s="248"/>
      <c r="G35" s="249"/>
      <c r="H35" s="249"/>
      <c r="I35" s="249"/>
      <c r="J35" s="250"/>
      <c r="K35" s="245"/>
      <c r="L35" s="245"/>
      <c r="N35" s="245"/>
      <c r="O35" s="245">
        <f>IFERROR(ROUNDDOWN((+N35/1.1)*10%,0),"")</f>
        <v>0</v>
      </c>
      <c r="P35" s="245">
        <f>IFERROR(ROUNDDOWN(+O35*1.1,0),"")</f>
        <v>0</v>
      </c>
      <c r="R35" s="245"/>
      <c r="S35" s="245">
        <f>IFERROR(ROUNDDOWN((+R35/1.1)*10%,0),"")</f>
        <v>0</v>
      </c>
      <c r="T35" s="245">
        <f t="shared" ref="T35" si="24">IFERROR(+S35-U35,"")</f>
        <v>0</v>
      </c>
      <c r="U35" s="245">
        <f t="shared" ref="U35" si="25">IFERROR(ROUNDDOWN(+S35*20%,0),"")</f>
        <v>0</v>
      </c>
      <c r="V35" s="245">
        <f>IFERROR(ROUNDDOWN(+U35*1.1,0),"")</f>
        <v>0</v>
      </c>
    </row>
    <row r="36" spans="1:22" ht="32.15" customHeight="1">
      <c r="A36" s="261" t="s">
        <v>35</v>
      </c>
      <c r="B36" s="262"/>
      <c r="C36" s="263"/>
      <c r="D36" s="263"/>
      <c r="E36" s="263">
        <f>SUBTOTAL(9,E35:E35)</f>
        <v>0</v>
      </c>
      <c r="F36" s="261"/>
      <c r="G36" s="264"/>
      <c r="H36" s="264"/>
      <c r="I36" s="264"/>
      <c r="J36" s="265"/>
      <c r="K36" s="263">
        <f>SUBTOTAL(9,K35:K35)</f>
        <v>0</v>
      </c>
      <c r="L36" s="263">
        <f>SUBTOTAL(9,L35:L35)</f>
        <v>0</v>
      </c>
      <c r="N36" s="263">
        <f>SUBTOTAL(9,N35:N35)</f>
        <v>0</v>
      </c>
      <c r="O36" s="263">
        <f>SUBTOTAL(9,O35:O35)</f>
        <v>0</v>
      </c>
      <c r="P36" s="263">
        <f>SUBTOTAL(9,P35:P35)</f>
        <v>0</v>
      </c>
      <c r="R36" s="263">
        <f>SUBTOTAL(9,R35:R35)</f>
        <v>0</v>
      </c>
      <c r="S36" s="263">
        <f>SUBTOTAL(9,S35:S35)</f>
        <v>0</v>
      </c>
      <c r="T36" s="263">
        <f>SUBTOTAL(9,T35:T35)</f>
        <v>0</v>
      </c>
      <c r="U36" s="263">
        <f>SUBTOTAL(9,U35:U35)</f>
        <v>0</v>
      </c>
      <c r="V36" s="263">
        <f>SUBTOTAL(9,V35:V35)</f>
        <v>0</v>
      </c>
    </row>
    <row r="37" spans="1:22" ht="32.15" customHeight="1">
      <c r="A37" s="267" t="s">
        <v>36</v>
      </c>
      <c r="B37" s="257"/>
      <c r="C37" s="258"/>
      <c r="D37" s="258"/>
      <c r="E37" s="258">
        <f>SUBTOTAL(9,E31:E36)</f>
        <v>0</v>
      </c>
      <c r="F37" s="256"/>
      <c r="G37" s="259"/>
      <c r="H37" s="259"/>
      <c r="I37" s="259"/>
      <c r="J37" s="260"/>
      <c r="K37" s="258">
        <f>SUBTOTAL(9,K31:K36)</f>
        <v>0</v>
      </c>
      <c r="L37" s="258">
        <f>SUBTOTAL(9,L31:L36)</f>
        <v>0</v>
      </c>
      <c r="N37" s="258">
        <f>SUBTOTAL(9,N31:N36)</f>
        <v>0</v>
      </c>
      <c r="O37" s="258">
        <f>SUBTOTAL(9,O31:O36)</f>
        <v>0</v>
      </c>
      <c r="P37" s="258">
        <f>SUBTOTAL(9,P31:P36)</f>
        <v>0</v>
      </c>
      <c r="R37" s="258">
        <f>SUBTOTAL(9,R31:R36)</f>
        <v>0</v>
      </c>
      <c r="S37" s="258">
        <f>SUBTOTAL(9,S31:S36)</f>
        <v>0</v>
      </c>
      <c r="T37" s="258">
        <f>SUBTOTAL(9,T31:T36)</f>
        <v>0</v>
      </c>
      <c r="U37" s="258">
        <f>SUBTOTAL(9,U31:U36)</f>
        <v>0</v>
      </c>
      <c r="V37" s="258">
        <f>SUBTOTAL(9,V31:V36)</f>
        <v>0</v>
      </c>
    </row>
    <row r="38" spans="1:22" ht="32.15" customHeight="1">
      <c r="A38" s="242"/>
      <c r="B38" s="243"/>
      <c r="C38" s="245"/>
      <c r="D38" s="245"/>
      <c r="E38" s="245"/>
      <c r="F38" s="242"/>
      <c r="G38" s="249"/>
      <c r="H38" s="249"/>
      <c r="I38" s="249"/>
      <c r="J38" s="250"/>
      <c r="K38" s="245"/>
      <c r="L38" s="245"/>
      <c r="N38" s="245"/>
      <c r="O38" s="245">
        <f t="shared" ref="O38:O39" si="26">IFERROR(ROUNDDOWN((+N38/1.1)*10%,0),"")</f>
        <v>0</v>
      </c>
      <c r="P38" s="245">
        <f>IFERROR(ROUNDDOWN(+O38*1.1,0),"")</f>
        <v>0</v>
      </c>
      <c r="R38" s="245"/>
      <c r="S38" s="245">
        <f t="shared" ref="S38:S55" si="27">IFERROR(ROUNDDOWN((+R38/1.1)*10%,0),"")</f>
        <v>0</v>
      </c>
      <c r="T38" s="245">
        <f t="shared" ref="T38:T55" si="28">IFERROR(+S38-U38,"")</f>
        <v>0</v>
      </c>
      <c r="U38" s="245">
        <f t="shared" ref="U38:U39" si="29">IFERROR(ROUNDDOWN(+S38*20%,0),"")</f>
        <v>0</v>
      </c>
      <c r="V38" s="245">
        <f>IFERROR(ROUNDDOWN(+U38*1.1,0),"")</f>
        <v>0</v>
      </c>
    </row>
    <row r="39" spans="1:22" ht="32.15" customHeight="1">
      <c r="A39" s="242"/>
      <c r="B39" s="243"/>
      <c r="C39" s="245"/>
      <c r="D39" s="245"/>
      <c r="E39" s="245"/>
      <c r="F39" s="242"/>
      <c r="G39" s="249"/>
      <c r="H39" s="249"/>
      <c r="I39" s="249"/>
      <c r="J39" s="250"/>
      <c r="K39" s="245"/>
      <c r="L39" s="245"/>
      <c r="N39" s="245"/>
      <c r="O39" s="245">
        <f t="shared" si="26"/>
        <v>0</v>
      </c>
      <c r="P39" s="245">
        <f>IFERROR(ROUNDDOWN(+O39*1.1,0),"")</f>
        <v>0</v>
      </c>
      <c r="R39" s="245"/>
      <c r="S39" s="245">
        <f t="shared" si="27"/>
        <v>0</v>
      </c>
      <c r="T39" s="245">
        <f t="shared" si="28"/>
        <v>0</v>
      </c>
      <c r="U39" s="245">
        <f t="shared" si="29"/>
        <v>0</v>
      </c>
      <c r="V39" s="245">
        <f>IFERROR(ROUNDDOWN(+U39*1.1,0),"")</f>
        <v>0</v>
      </c>
    </row>
    <row r="40" spans="1:22" ht="32.15" customHeight="1">
      <c r="A40" s="261" t="s">
        <v>37</v>
      </c>
      <c r="B40" s="262"/>
      <c r="C40" s="263"/>
      <c r="D40" s="263"/>
      <c r="E40" s="263">
        <f>SUBTOTAL(9,E38:E39)</f>
        <v>0</v>
      </c>
      <c r="F40" s="261"/>
      <c r="G40" s="264"/>
      <c r="H40" s="264"/>
      <c r="I40" s="264"/>
      <c r="J40" s="265"/>
      <c r="K40" s="263">
        <f>SUBTOTAL(9,K38:K39)</f>
        <v>0</v>
      </c>
      <c r="L40" s="263">
        <f>SUBTOTAL(9,L38:L39)</f>
        <v>0</v>
      </c>
      <c r="N40" s="263">
        <f>SUBTOTAL(9,N38:N39)</f>
        <v>0</v>
      </c>
      <c r="O40" s="263">
        <f>SUBTOTAL(9,O38:O39)</f>
        <v>0</v>
      </c>
      <c r="P40" s="263">
        <f>SUBTOTAL(9,P38:P39)</f>
        <v>0</v>
      </c>
      <c r="R40" s="263">
        <f>SUBTOTAL(9,R38:R39)</f>
        <v>0</v>
      </c>
      <c r="S40" s="263">
        <f>SUBTOTAL(9,S38:S39)</f>
        <v>0</v>
      </c>
      <c r="T40" s="263">
        <f>SUBTOTAL(9,T38:T39)</f>
        <v>0</v>
      </c>
      <c r="U40" s="263">
        <f>SUBTOTAL(9,U38:U39)</f>
        <v>0</v>
      </c>
      <c r="V40" s="263">
        <f>SUBTOTAL(9,V38:V39)</f>
        <v>0</v>
      </c>
    </row>
    <row r="41" spans="1:22" ht="32.15" customHeight="1">
      <c r="A41" s="242"/>
      <c r="B41" s="243"/>
      <c r="C41" s="245"/>
      <c r="D41" s="245"/>
      <c r="E41" s="245"/>
      <c r="F41" s="242"/>
      <c r="G41" s="249"/>
      <c r="H41" s="249"/>
      <c r="I41" s="249"/>
      <c r="J41" s="250"/>
      <c r="K41" s="245"/>
      <c r="L41" s="245"/>
      <c r="N41" s="245"/>
      <c r="O41" s="245">
        <f t="shared" ref="O41:O42" si="30">IFERROR(ROUNDDOWN((+N41/1.1)*10%,0),"")</f>
        <v>0</v>
      </c>
      <c r="P41" s="245">
        <f>IFERROR(ROUNDDOWN(+O41*1.1,0),"")</f>
        <v>0</v>
      </c>
      <c r="R41" s="245"/>
      <c r="S41" s="245">
        <f t="shared" si="27"/>
        <v>0</v>
      </c>
      <c r="T41" s="245">
        <f t="shared" si="28"/>
        <v>0</v>
      </c>
      <c r="U41" s="245">
        <f t="shared" ref="U41:U42" si="31">IFERROR(ROUNDDOWN(+S41*20%,0),"")</f>
        <v>0</v>
      </c>
      <c r="V41" s="245">
        <f t="shared" ref="V41:V42" si="32">IFERROR(ROUNDDOWN(+U41*1.1,0),"")</f>
        <v>0</v>
      </c>
    </row>
    <row r="42" spans="1:22" ht="32.15" customHeight="1">
      <c r="A42" s="242"/>
      <c r="B42" s="243"/>
      <c r="C42" s="245"/>
      <c r="D42" s="245"/>
      <c r="E42" s="245"/>
      <c r="F42" s="242"/>
      <c r="G42" s="249"/>
      <c r="H42" s="249"/>
      <c r="I42" s="249"/>
      <c r="J42" s="250"/>
      <c r="K42" s="245"/>
      <c r="L42" s="245"/>
      <c r="N42" s="245"/>
      <c r="O42" s="245">
        <f t="shared" si="30"/>
        <v>0</v>
      </c>
      <c r="P42" s="245">
        <f>IFERROR(ROUNDDOWN(+O42*1.1,0),"")</f>
        <v>0</v>
      </c>
      <c r="R42" s="245"/>
      <c r="S42" s="245">
        <f t="shared" si="27"/>
        <v>0</v>
      </c>
      <c r="T42" s="245">
        <f t="shared" si="28"/>
        <v>0</v>
      </c>
      <c r="U42" s="245">
        <f t="shared" si="31"/>
        <v>0</v>
      </c>
      <c r="V42" s="245">
        <f t="shared" si="32"/>
        <v>0</v>
      </c>
    </row>
    <row r="43" spans="1:22" ht="32.15" customHeight="1">
      <c r="A43" s="261" t="s">
        <v>38</v>
      </c>
      <c r="B43" s="262"/>
      <c r="C43" s="263"/>
      <c r="D43" s="263"/>
      <c r="E43" s="263">
        <f>SUBTOTAL(9,E41:E42)</f>
        <v>0</v>
      </c>
      <c r="F43" s="261"/>
      <c r="G43" s="264"/>
      <c r="H43" s="264"/>
      <c r="I43" s="264"/>
      <c r="J43" s="265"/>
      <c r="K43" s="263">
        <f>SUBTOTAL(9,K41:K42)</f>
        <v>0</v>
      </c>
      <c r="L43" s="263">
        <f>SUBTOTAL(9,L41:L42)</f>
        <v>0</v>
      </c>
      <c r="N43" s="263">
        <f>SUBTOTAL(9,N41:N42)</f>
        <v>0</v>
      </c>
      <c r="O43" s="263">
        <f>SUBTOTAL(9,O41:O42)</f>
        <v>0</v>
      </c>
      <c r="P43" s="263">
        <f>SUBTOTAL(9,P41:P42)</f>
        <v>0</v>
      </c>
      <c r="R43" s="263">
        <f>SUBTOTAL(9,R41:R42)</f>
        <v>0</v>
      </c>
      <c r="S43" s="263">
        <f>SUBTOTAL(9,S41:S42)</f>
        <v>0</v>
      </c>
      <c r="T43" s="263">
        <f>SUBTOTAL(9,T41:T42)</f>
        <v>0</v>
      </c>
      <c r="U43" s="263">
        <f>SUBTOTAL(9,U41:U42)</f>
        <v>0</v>
      </c>
      <c r="V43" s="263">
        <f>SUBTOTAL(9,V41:V42)</f>
        <v>0</v>
      </c>
    </row>
    <row r="44" spans="1:22" ht="32.15" customHeight="1">
      <c r="A44" s="242"/>
      <c r="B44" s="243"/>
      <c r="C44" s="245"/>
      <c r="D44" s="245"/>
      <c r="E44" s="245"/>
      <c r="F44" s="242"/>
      <c r="G44" s="249"/>
      <c r="H44" s="249"/>
      <c r="I44" s="249"/>
      <c r="J44" s="250"/>
      <c r="K44" s="245"/>
      <c r="L44" s="245"/>
      <c r="N44" s="245"/>
      <c r="O44" s="245">
        <f t="shared" ref="O44:O45" si="33">IFERROR(ROUNDDOWN((+N44/1.1)*10%,0),"")</f>
        <v>0</v>
      </c>
      <c r="P44" s="245">
        <f>IFERROR(ROUNDDOWN(+O44*1.1,0),"")</f>
        <v>0</v>
      </c>
      <c r="R44" s="245"/>
      <c r="S44" s="245">
        <f t="shared" si="27"/>
        <v>0</v>
      </c>
      <c r="T44" s="245">
        <f t="shared" si="28"/>
        <v>0</v>
      </c>
      <c r="U44" s="245">
        <f t="shared" ref="U44:U45" si="34">IFERROR(ROUNDDOWN(+S44*20%,0),"")</f>
        <v>0</v>
      </c>
      <c r="V44" s="245">
        <f t="shared" ref="V44:V45" si="35">IFERROR(ROUNDDOWN(+U44*1.1,0),"")</f>
        <v>0</v>
      </c>
    </row>
    <row r="45" spans="1:22" ht="32.15" customHeight="1">
      <c r="A45" s="242"/>
      <c r="B45" s="243"/>
      <c r="C45" s="245"/>
      <c r="D45" s="245"/>
      <c r="E45" s="245"/>
      <c r="F45" s="242"/>
      <c r="G45" s="249"/>
      <c r="H45" s="249"/>
      <c r="I45" s="249"/>
      <c r="J45" s="250"/>
      <c r="K45" s="245"/>
      <c r="L45" s="245"/>
      <c r="N45" s="245"/>
      <c r="O45" s="245">
        <f t="shared" si="33"/>
        <v>0</v>
      </c>
      <c r="P45" s="245">
        <f>IFERROR(ROUNDDOWN(+O45*1.1,0),"")</f>
        <v>0</v>
      </c>
      <c r="R45" s="245"/>
      <c r="S45" s="245">
        <f t="shared" si="27"/>
        <v>0</v>
      </c>
      <c r="T45" s="245">
        <f t="shared" si="28"/>
        <v>0</v>
      </c>
      <c r="U45" s="245">
        <f t="shared" si="34"/>
        <v>0</v>
      </c>
      <c r="V45" s="245">
        <f t="shared" si="35"/>
        <v>0</v>
      </c>
    </row>
    <row r="46" spans="1:22" ht="32.15" customHeight="1">
      <c r="A46" s="261" t="s">
        <v>39</v>
      </c>
      <c r="B46" s="262"/>
      <c r="C46" s="263"/>
      <c r="D46" s="263"/>
      <c r="E46" s="263">
        <f>SUBTOTAL(9,E44:E45)</f>
        <v>0</v>
      </c>
      <c r="F46" s="261"/>
      <c r="G46" s="264"/>
      <c r="H46" s="264"/>
      <c r="I46" s="264"/>
      <c r="J46" s="265"/>
      <c r="K46" s="263">
        <f>SUBTOTAL(9,K44:K45)</f>
        <v>0</v>
      </c>
      <c r="L46" s="263">
        <f>SUBTOTAL(9,L44:L45)</f>
        <v>0</v>
      </c>
      <c r="N46" s="263">
        <f>SUBTOTAL(9,N44:N45)</f>
        <v>0</v>
      </c>
      <c r="O46" s="263">
        <f>SUBTOTAL(9,O44:O45)</f>
        <v>0</v>
      </c>
      <c r="P46" s="263">
        <f>SUBTOTAL(9,P44:P45)</f>
        <v>0</v>
      </c>
      <c r="R46" s="263">
        <f>SUBTOTAL(9,R44:R45)</f>
        <v>0</v>
      </c>
      <c r="S46" s="263">
        <f>SUBTOTAL(9,S44:S45)</f>
        <v>0</v>
      </c>
      <c r="T46" s="263">
        <f>SUBTOTAL(9,T44:T45)</f>
        <v>0</v>
      </c>
      <c r="U46" s="263">
        <f>SUBTOTAL(9,U44:U45)</f>
        <v>0</v>
      </c>
      <c r="V46" s="263">
        <f>SUBTOTAL(9,V44:V45)</f>
        <v>0</v>
      </c>
    </row>
    <row r="47" spans="1:22" ht="32.15" customHeight="1">
      <c r="A47" s="242"/>
      <c r="B47" s="243"/>
      <c r="C47" s="245"/>
      <c r="D47" s="245"/>
      <c r="E47" s="245"/>
      <c r="F47" s="242"/>
      <c r="G47" s="249"/>
      <c r="H47" s="249"/>
      <c r="I47" s="249"/>
      <c r="J47" s="250"/>
      <c r="K47" s="245"/>
      <c r="L47" s="245"/>
      <c r="N47" s="245"/>
      <c r="O47" s="245">
        <f t="shared" ref="O47:O48" si="36">IFERROR(ROUNDDOWN((+N47/1.1)*10%,0),"")</f>
        <v>0</v>
      </c>
      <c r="P47" s="245">
        <f>IFERROR(ROUNDDOWN(+O47*1.1,0),"")</f>
        <v>0</v>
      </c>
      <c r="R47" s="245"/>
      <c r="S47" s="245">
        <f t="shared" si="27"/>
        <v>0</v>
      </c>
      <c r="T47" s="245">
        <f t="shared" si="28"/>
        <v>0</v>
      </c>
      <c r="U47" s="245">
        <f t="shared" ref="U47:U48" si="37">IFERROR(ROUNDDOWN(+S47*20%,0),"")</f>
        <v>0</v>
      </c>
      <c r="V47" s="245">
        <f t="shared" ref="V47:V48" si="38">IFERROR(ROUNDDOWN(+U47*1.1,0),"")</f>
        <v>0</v>
      </c>
    </row>
    <row r="48" spans="1:22" ht="32.15" customHeight="1">
      <c r="A48" s="242"/>
      <c r="B48" s="243"/>
      <c r="C48" s="245"/>
      <c r="D48" s="245"/>
      <c r="E48" s="245"/>
      <c r="F48" s="242"/>
      <c r="G48" s="249"/>
      <c r="H48" s="249"/>
      <c r="I48" s="268"/>
      <c r="J48" s="250"/>
      <c r="K48" s="245"/>
      <c r="L48" s="245"/>
      <c r="N48" s="245"/>
      <c r="O48" s="245">
        <f t="shared" si="36"/>
        <v>0</v>
      </c>
      <c r="P48" s="245">
        <f>IFERROR(ROUNDDOWN(+O48*1.1,0),"")</f>
        <v>0</v>
      </c>
      <c r="R48" s="245"/>
      <c r="S48" s="245">
        <f t="shared" si="27"/>
        <v>0</v>
      </c>
      <c r="T48" s="245">
        <f t="shared" si="28"/>
        <v>0</v>
      </c>
      <c r="U48" s="245">
        <f t="shared" si="37"/>
        <v>0</v>
      </c>
      <c r="V48" s="245">
        <f t="shared" si="38"/>
        <v>0</v>
      </c>
    </row>
    <row r="49" spans="1:22" ht="32.15" customHeight="1">
      <c r="A49" s="261" t="s">
        <v>40</v>
      </c>
      <c r="B49" s="262"/>
      <c r="C49" s="263"/>
      <c r="D49" s="263"/>
      <c r="E49" s="263">
        <f>SUBTOTAL(9,E47:E48)</f>
        <v>0</v>
      </c>
      <c r="F49" s="261"/>
      <c r="G49" s="264"/>
      <c r="H49" s="264"/>
      <c r="I49" s="264"/>
      <c r="J49" s="265"/>
      <c r="K49" s="263">
        <f>SUBTOTAL(9,K47:K48)</f>
        <v>0</v>
      </c>
      <c r="L49" s="263">
        <f>SUBTOTAL(9,L47:L48)</f>
        <v>0</v>
      </c>
      <c r="N49" s="263">
        <f>SUBTOTAL(9,N47:N48)</f>
        <v>0</v>
      </c>
      <c r="O49" s="263">
        <f>SUBTOTAL(9,O47:O48)</f>
        <v>0</v>
      </c>
      <c r="P49" s="263">
        <f>SUBTOTAL(9,P47:P48)</f>
        <v>0</v>
      </c>
      <c r="R49" s="263">
        <f>SUBTOTAL(9,R47:R48)</f>
        <v>0</v>
      </c>
      <c r="S49" s="263">
        <f>SUBTOTAL(9,S47:S48)</f>
        <v>0</v>
      </c>
      <c r="T49" s="263">
        <f>SUBTOTAL(9,T47:T48)</f>
        <v>0</v>
      </c>
      <c r="U49" s="263">
        <f>SUBTOTAL(9,U47:U48)</f>
        <v>0</v>
      </c>
      <c r="V49" s="263">
        <f>SUBTOTAL(9,V47:V48)</f>
        <v>0</v>
      </c>
    </row>
    <row r="50" spans="1:22" ht="32.15" customHeight="1">
      <c r="A50" s="242"/>
      <c r="B50" s="243"/>
      <c r="C50" s="245"/>
      <c r="D50" s="245"/>
      <c r="E50" s="245"/>
      <c r="F50" s="242"/>
      <c r="G50" s="249"/>
      <c r="H50" s="249"/>
      <c r="I50" s="249"/>
      <c r="J50" s="250"/>
      <c r="K50" s="245"/>
      <c r="L50" s="245"/>
      <c r="N50" s="245"/>
      <c r="O50" s="245">
        <f t="shared" ref="O50:O51" si="39">IFERROR(ROUNDDOWN((+N50/1.1)*10%,0),"")</f>
        <v>0</v>
      </c>
      <c r="P50" s="245">
        <f>IFERROR(ROUNDDOWN(+O50*1.1,0),"")</f>
        <v>0</v>
      </c>
      <c r="R50" s="245"/>
      <c r="S50" s="245">
        <f t="shared" si="27"/>
        <v>0</v>
      </c>
      <c r="T50" s="245">
        <f t="shared" si="28"/>
        <v>0</v>
      </c>
      <c r="U50" s="245">
        <f t="shared" ref="U50:U51" si="40">IFERROR(ROUNDDOWN(+S50*20%,0),"")</f>
        <v>0</v>
      </c>
      <c r="V50" s="245">
        <f t="shared" ref="V50:V51" si="41">IFERROR(ROUNDDOWN(+U50*1.1,0),"")</f>
        <v>0</v>
      </c>
    </row>
    <row r="51" spans="1:22" ht="32.15" customHeight="1">
      <c r="A51" s="242"/>
      <c r="B51" s="243"/>
      <c r="C51" s="245"/>
      <c r="D51" s="245"/>
      <c r="E51" s="245"/>
      <c r="F51" s="242"/>
      <c r="G51" s="249"/>
      <c r="H51" s="249"/>
      <c r="I51" s="249"/>
      <c r="J51" s="250"/>
      <c r="K51" s="245"/>
      <c r="L51" s="245"/>
      <c r="N51" s="245"/>
      <c r="O51" s="245">
        <f t="shared" si="39"/>
        <v>0</v>
      </c>
      <c r="P51" s="245">
        <f>IFERROR(ROUNDDOWN(+O51*1.1,0),"")</f>
        <v>0</v>
      </c>
      <c r="R51" s="245"/>
      <c r="S51" s="245">
        <f t="shared" si="27"/>
        <v>0</v>
      </c>
      <c r="T51" s="245">
        <f t="shared" si="28"/>
        <v>0</v>
      </c>
      <c r="U51" s="245">
        <f t="shared" si="40"/>
        <v>0</v>
      </c>
      <c r="V51" s="245">
        <f t="shared" si="41"/>
        <v>0</v>
      </c>
    </row>
    <row r="52" spans="1:22" ht="32.15" customHeight="1">
      <c r="A52" s="261" t="s">
        <v>41</v>
      </c>
      <c r="B52" s="262"/>
      <c r="C52" s="263"/>
      <c r="D52" s="263"/>
      <c r="E52" s="263">
        <f>SUBTOTAL(9,E50:E51)</f>
        <v>0</v>
      </c>
      <c r="F52" s="261"/>
      <c r="G52" s="264"/>
      <c r="H52" s="264"/>
      <c r="I52" s="264"/>
      <c r="J52" s="265"/>
      <c r="K52" s="263">
        <f>SUBTOTAL(9,K50:K51)</f>
        <v>0</v>
      </c>
      <c r="L52" s="263">
        <f>SUBTOTAL(9,L50:L51)</f>
        <v>0</v>
      </c>
      <c r="N52" s="263">
        <f>SUBTOTAL(9,N50:N51)</f>
        <v>0</v>
      </c>
      <c r="O52" s="263">
        <f>SUBTOTAL(9,O50:O51)</f>
        <v>0</v>
      </c>
      <c r="P52" s="263">
        <f>SUBTOTAL(9,P50:P51)</f>
        <v>0</v>
      </c>
      <c r="R52" s="263">
        <f>SUBTOTAL(9,R50:R51)</f>
        <v>0</v>
      </c>
      <c r="S52" s="263">
        <f>SUBTOTAL(9,S50:S51)</f>
        <v>0</v>
      </c>
      <c r="T52" s="263">
        <f>SUBTOTAL(9,T50:T51)</f>
        <v>0</v>
      </c>
      <c r="U52" s="263">
        <f>SUBTOTAL(9,U50:U51)</f>
        <v>0</v>
      </c>
      <c r="V52" s="263">
        <f>SUBTOTAL(9,V50:V51)</f>
        <v>0</v>
      </c>
    </row>
    <row r="53" spans="1:22" ht="32.15" customHeight="1">
      <c r="A53" s="242"/>
      <c r="B53" s="243"/>
      <c r="C53" s="245"/>
      <c r="D53" s="245"/>
      <c r="E53" s="245"/>
      <c r="F53" s="242"/>
      <c r="G53" s="249"/>
      <c r="H53" s="249"/>
      <c r="I53" s="249"/>
      <c r="J53" s="250"/>
      <c r="K53" s="245"/>
      <c r="L53" s="245"/>
      <c r="N53" s="245"/>
      <c r="O53" s="245">
        <f t="shared" ref="O53:O54" si="42">IFERROR(ROUNDDOWN((+N53/1.1)*10%,0),"")</f>
        <v>0</v>
      </c>
      <c r="P53" s="245">
        <f>IFERROR(ROUNDDOWN(+O53*1.1,0),"")</f>
        <v>0</v>
      </c>
      <c r="R53" s="245"/>
      <c r="S53" s="245">
        <f t="shared" si="27"/>
        <v>0</v>
      </c>
      <c r="T53" s="245">
        <f t="shared" si="28"/>
        <v>0</v>
      </c>
      <c r="U53" s="245">
        <f>IFERROR(ROUNDDOWN(+S53*20%,0),"")</f>
        <v>0</v>
      </c>
      <c r="V53" s="245">
        <f>IFERROR(ROUNDDOWN(+U53*1.1,0),"")</f>
        <v>0</v>
      </c>
    </row>
    <row r="54" spans="1:22" ht="32.15" customHeight="1">
      <c r="A54" s="242"/>
      <c r="B54" s="243"/>
      <c r="C54" s="245"/>
      <c r="D54" s="245"/>
      <c r="E54" s="245"/>
      <c r="F54" s="242"/>
      <c r="G54" s="249"/>
      <c r="H54" s="249"/>
      <c r="I54" s="249"/>
      <c r="J54" s="250"/>
      <c r="K54" s="245"/>
      <c r="L54" s="245"/>
      <c r="N54" s="245"/>
      <c r="O54" s="245">
        <f t="shared" si="42"/>
        <v>0</v>
      </c>
      <c r="P54" s="245">
        <f>IFERROR(ROUNDDOWN(+O54*1.1,0),"")</f>
        <v>0</v>
      </c>
      <c r="R54" s="245"/>
      <c r="S54" s="245">
        <f t="shared" si="27"/>
        <v>0</v>
      </c>
      <c r="T54" s="245">
        <f t="shared" si="28"/>
        <v>0</v>
      </c>
      <c r="U54" s="245">
        <f t="shared" ref="U54:U55" si="43">IFERROR(ROUNDDOWN(+S54*20%,0),"")</f>
        <v>0</v>
      </c>
      <c r="V54" s="245">
        <f t="shared" ref="V54:V55" si="44">IFERROR(ROUNDDOWN(+U54*1.1,0),"")</f>
        <v>0</v>
      </c>
    </row>
    <row r="55" spans="1:22" ht="32.15" customHeight="1">
      <c r="A55" s="242"/>
      <c r="B55" s="243"/>
      <c r="C55" s="245"/>
      <c r="D55" s="245"/>
      <c r="E55" s="245"/>
      <c r="F55" s="242"/>
      <c r="G55" s="249"/>
      <c r="H55" s="249"/>
      <c r="I55" s="249"/>
      <c r="J55" s="250"/>
      <c r="K55" s="245"/>
      <c r="L55" s="245"/>
      <c r="N55" s="245"/>
      <c r="O55" s="245">
        <f>IFERROR(ROUNDDOWN((+N55/1.1)*10%,0),"")</f>
        <v>0</v>
      </c>
      <c r="P55" s="245">
        <f>IFERROR(ROUNDDOWN(+O55*1.1,0),"")</f>
        <v>0</v>
      </c>
      <c r="R55" s="245"/>
      <c r="S55" s="245">
        <f t="shared" si="27"/>
        <v>0</v>
      </c>
      <c r="T55" s="245">
        <f t="shared" si="28"/>
        <v>0</v>
      </c>
      <c r="U55" s="245">
        <f t="shared" si="43"/>
        <v>0</v>
      </c>
      <c r="V55" s="245">
        <f t="shared" si="44"/>
        <v>0</v>
      </c>
    </row>
    <row r="56" spans="1:22" ht="32.15" customHeight="1">
      <c r="A56" s="261" t="s">
        <v>42</v>
      </c>
      <c r="B56" s="262"/>
      <c r="C56" s="263"/>
      <c r="D56" s="263"/>
      <c r="E56" s="263">
        <f>SUBTOTAL(9,E53:E55)</f>
        <v>0</v>
      </c>
      <c r="F56" s="261"/>
      <c r="G56" s="264"/>
      <c r="H56" s="264"/>
      <c r="I56" s="264"/>
      <c r="J56" s="265"/>
      <c r="K56" s="263">
        <f>SUBTOTAL(9,K53:K55,K57)</f>
        <v>0</v>
      </c>
      <c r="L56" s="263">
        <f>SUBTOTAL(9,L53:L55,L57)</f>
        <v>0</v>
      </c>
      <c r="N56" s="263">
        <f>SUBTOTAL(9,N53:N55,N57)</f>
        <v>0</v>
      </c>
      <c r="O56" s="263">
        <f>SUBTOTAL(9,O53:O55,O57)</f>
        <v>0</v>
      </c>
      <c r="P56" s="263">
        <f>SUBTOTAL(9,P53:P55,P57)</f>
        <v>0</v>
      </c>
      <c r="R56" s="263">
        <f>SUBTOTAL(9,R53:R55,R57)</f>
        <v>0</v>
      </c>
      <c r="S56" s="263">
        <f>SUBTOTAL(9,S53:S55,S57)</f>
        <v>0</v>
      </c>
      <c r="T56" s="263">
        <f>SUBTOTAL(9,T53:T55,T57)</f>
        <v>0</v>
      </c>
      <c r="U56" s="263">
        <f>SUBTOTAL(9,U53:U55,U57)</f>
        <v>0</v>
      </c>
      <c r="V56" s="263">
        <f>SUBTOTAL(9,V53:V55,V57)</f>
        <v>0</v>
      </c>
    </row>
    <row r="57" spans="1:22" ht="32.15" customHeight="1">
      <c r="A57" s="269" t="s">
        <v>43</v>
      </c>
      <c r="B57" s="262"/>
      <c r="C57" s="263"/>
      <c r="D57" s="263"/>
      <c r="E57" s="263">
        <f>E74</f>
        <v>0</v>
      </c>
      <c r="F57" s="261"/>
      <c r="G57" s="264"/>
      <c r="H57" s="264"/>
      <c r="I57" s="264"/>
      <c r="J57" s="265"/>
      <c r="K57" s="270" t="s">
        <v>44</v>
      </c>
      <c r="L57" s="270" t="s">
        <v>44</v>
      </c>
      <c r="N57" s="270" t="s">
        <v>44</v>
      </c>
      <c r="O57" s="270" t="s">
        <v>44</v>
      </c>
      <c r="P57" s="270" t="s">
        <v>44</v>
      </c>
      <c r="R57" s="270" t="s">
        <v>44</v>
      </c>
      <c r="S57" s="270" t="s">
        <v>44</v>
      </c>
      <c r="T57" s="270" t="s">
        <v>44</v>
      </c>
      <c r="U57" s="270" t="s">
        <v>44</v>
      </c>
      <c r="V57" s="270" t="s">
        <v>44</v>
      </c>
    </row>
    <row r="58" spans="1:22" ht="32.15" customHeight="1">
      <c r="A58" s="256" t="s">
        <v>45</v>
      </c>
      <c r="B58" s="257"/>
      <c r="C58" s="258"/>
      <c r="D58" s="258"/>
      <c r="E58" s="258">
        <f>SUBTOTAL(9,E38:E57)</f>
        <v>0</v>
      </c>
      <c r="F58" s="256"/>
      <c r="G58" s="259"/>
      <c r="H58" s="259"/>
      <c r="I58" s="259"/>
      <c r="J58" s="260"/>
      <c r="K58" s="258">
        <f>SUBTOTAL(9,K38:K57)</f>
        <v>0</v>
      </c>
      <c r="L58" s="258">
        <f>SUBTOTAL(9,L38:L57)</f>
        <v>0</v>
      </c>
      <c r="N58" s="258">
        <f>SUBTOTAL(9,N38:N57)</f>
        <v>0</v>
      </c>
      <c r="O58" s="258">
        <f>SUBTOTAL(9,O38:O57)</f>
        <v>0</v>
      </c>
      <c r="P58" s="258">
        <f>SUBTOTAL(9,P38:P57)</f>
        <v>0</v>
      </c>
      <c r="R58" s="258">
        <f>SUBTOTAL(9,R38:R57)</f>
        <v>0</v>
      </c>
      <c r="S58" s="258">
        <f>SUBTOTAL(9,S38:S57)</f>
        <v>0</v>
      </c>
      <c r="T58" s="258">
        <f>SUBTOTAL(9,T38:T57)</f>
        <v>0</v>
      </c>
      <c r="U58" s="258">
        <f>SUBTOTAL(9,U38:U57)</f>
        <v>0</v>
      </c>
      <c r="V58" s="258">
        <f>SUBTOTAL(9,V38:V57)</f>
        <v>0</v>
      </c>
    </row>
    <row r="59" spans="1:22" ht="32.15" customHeight="1">
      <c r="A59" s="271" t="s">
        <v>46</v>
      </c>
      <c r="B59" s="272"/>
      <c r="C59" s="273"/>
      <c r="D59" s="273"/>
      <c r="E59" s="273">
        <f>SUBTOTAL(9,E16:E58)</f>
        <v>0</v>
      </c>
      <c r="F59" s="271"/>
      <c r="G59" s="274"/>
      <c r="H59" s="274"/>
      <c r="I59" s="274"/>
      <c r="J59" s="275"/>
      <c r="K59" s="273">
        <f>SUBTOTAL(9,K16:K58)</f>
        <v>0</v>
      </c>
      <c r="L59" s="273">
        <f>SUBTOTAL(9,L16:L58)</f>
        <v>0</v>
      </c>
      <c r="M59" s="14"/>
      <c r="N59" s="273">
        <f>SUBTOTAL(9,N16:N58)</f>
        <v>0</v>
      </c>
      <c r="O59" s="273">
        <f>SUBTOTAL(9,O16:O58)</f>
        <v>0</v>
      </c>
      <c r="P59" s="273">
        <f>SUBTOTAL(9,P16:P58)</f>
        <v>0</v>
      </c>
      <c r="R59" s="273">
        <f>SUBTOTAL(9,R16:R58)</f>
        <v>0</v>
      </c>
      <c r="S59" s="273">
        <f>SUBTOTAL(9,S16:S58)</f>
        <v>0</v>
      </c>
      <c r="T59" s="273">
        <f>SUBTOTAL(9,T16:T58)</f>
        <v>0</v>
      </c>
      <c r="U59" s="273">
        <f>SUBTOTAL(9,U16:U58)</f>
        <v>0</v>
      </c>
      <c r="V59" s="273">
        <f>SUBTOTAL(9,V16:V58)</f>
        <v>0</v>
      </c>
    </row>
    <row r="60" spans="1:22" ht="32.15" customHeight="1">
      <c r="A60" s="242"/>
      <c r="B60" s="243"/>
      <c r="C60" s="245"/>
      <c r="D60" s="245"/>
      <c r="E60" s="245"/>
      <c r="F60" s="242"/>
      <c r="G60" s="249"/>
      <c r="H60" s="249"/>
      <c r="I60" s="249"/>
      <c r="J60" s="250"/>
      <c r="K60" s="22"/>
      <c r="L60" s="22"/>
      <c r="M60" s="14"/>
      <c r="N60" s="22"/>
      <c r="O60" s="22"/>
      <c r="P60" s="22"/>
      <c r="R60" s="22"/>
      <c r="S60" s="22"/>
      <c r="T60" s="22"/>
      <c r="U60" s="22"/>
      <c r="V60" s="22"/>
    </row>
    <row r="61" spans="1:22" ht="32.15" customHeight="1">
      <c r="A61" s="271" t="s">
        <v>47</v>
      </c>
      <c r="B61" s="272"/>
      <c r="C61" s="273"/>
      <c r="D61" s="273"/>
      <c r="E61" s="273">
        <f>SUBTOTAL(9,E60:E60)</f>
        <v>0</v>
      </c>
      <c r="F61" s="271"/>
      <c r="G61" s="274"/>
      <c r="H61" s="274"/>
      <c r="I61" s="274"/>
      <c r="J61" s="275"/>
      <c r="K61" s="20"/>
      <c r="L61" s="20"/>
      <c r="N61" s="20"/>
      <c r="O61" s="20"/>
      <c r="P61" s="20"/>
      <c r="R61" s="20"/>
      <c r="S61" s="20"/>
      <c r="T61" s="20"/>
      <c r="U61" s="20"/>
      <c r="V61" s="20"/>
    </row>
    <row r="62" spans="1:22" ht="32.15" customHeight="1">
      <c r="A62" s="242"/>
      <c r="B62" s="243"/>
      <c r="C62" s="245"/>
      <c r="D62" s="245"/>
      <c r="E62" s="245"/>
      <c r="F62" s="242"/>
      <c r="G62" s="249"/>
      <c r="H62" s="249"/>
      <c r="I62" s="249"/>
      <c r="J62" s="250"/>
      <c r="K62" s="22"/>
      <c r="L62" s="22"/>
      <c r="M62" s="14"/>
      <c r="N62" s="22"/>
      <c r="O62" s="22"/>
      <c r="P62" s="22"/>
      <c r="R62" s="22"/>
      <c r="S62" s="22"/>
      <c r="T62" s="22"/>
      <c r="U62" s="22"/>
      <c r="V62" s="22"/>
    </row>
    <row r="63" spans="1:22" ht="32.15" customHeight="1">
      <c r="A63" s="242"/>
      <c r="B63" s="276"/>
      <c r="C63" s="266"/>
      <c r="D63" s="266"/>
      <c r="E63" s="266"/>
      <c r="F63" s="242"/>
      <c r="G63" s="249"/>
      <c r="H63" s="249"/>
      <c r="I63" s="249"/>
      <c r="J63" s="250"/>
      <c r="K63" s="23"/>
      <c r="L63" s="23"/>
      <c r="N63" s="23"/>
      <c r="O63" s="23"/>
      <c r="P63" s="23"/>
      <c r="R63" s="23"/>
      <c r="S63" s="23"/>
      <c r="T63" s="23"/>
      <c r="U63" s="23"/>
      <c r="V63" s="23"/>
    </row>
    <row r="64" spans="1:22" ht="32.15" customHeight="1">
      <c r="A64" s="271" t="s">
        <v>48</v>
      </c>
      <c r="B64" s="272"/>
      <c r="C64" s="273"/>
      <c r="D64" s="273"/>
      <c r="E64" s="273">
        <f>SUBTOTAL(9,E62:E63)</f>
        <v>0</v>
      </c>
      <c r="F64" s="271"/>
      <c r="G64" s="274"/>
      <c r="H64" s="274"/>
      <c r="I64" s="274"/>
      <c r="J64" s="275"/>
      <c r="K64" s="20"/>
      <c r="L64" s="20"/>
      <c r="N64" s="20"/>
      <c r="O64" s="20"/>
      <c r="P64" s="20"/>
      <c r="R64" s="20"/>
      <c r="S64" s="20"/>
      <c r="T64" s="20"/>
      <c r="U64" s="20"/>
      <c r="V64" s="20"/>
    </row>
    <row r="65" spans="1:22" ht="32.15" customHeight="1">
      <c r="A65" s="285" t="s">
        <v>49</v>
      </c>
      <c r="B65" s="277"/>
      <c r="C65" s="278"/>
      <c r="D65" s="278"/>
      <c r="E65" s="279">
        <f>SUBTOTAL(9,E16:E64)</f>
        <v>0</v>
      </c>
      <c r="F65" s="285"/>
      <c r="G65" s="286"/>
      <c r="H65" s="286"/>
      <c r="I65" s="286"/>
      <c r="J65" s="287"/>
      <c r="K65" s="279">
        <f>K59</f>
        <v>0</v>
      </c>
      <c r="L65" s="279">
        <f>L59</f>
        <v>0</v>
      </c>
      <c r="M65" s="14"/>
      <c r="N65" s="288">
        <f>N59</f>
        <v>0</v>
      </c>
      <c r="O65" s="288">
        <f>O59</f>
        <v>0</v>
      </c>
      <c r="P65" s="288">
        <f>P59</f>
        <v>0</v>
      </c>
      <c r="R65" s="288">
        <f>R59</f>
        <v>0</v>
      </c>
      <c r="S65" s="288">
        <f>S59</f>
        <v>0</v>
      </c>
      <c r="T65" s="288">
        <f>T59</f>
        <v>0</v>
      </c>
      <c r="U65" s="288">
        <f>U59</f>
        <v>0</v>
      </c>
      <c r="V65" s="288">
        <f>V59</f>
        <v>0</v>
      </c>
    </row>
    <row r="66" spans="1:22">
      <c r="B66" s="3"/>
      <c r="C66" s="3"/>
      <c r="D66" s="3"/>
      <c r="E66" s="3"/>
      <c r="L66" s="3"/>
    </row>
    <row r="67" spans="1:22" ht="21" customHeight="1">
      <c r="B67" s="306" t="s">
        <v>315</v>
      </c>
      <c r="C67" s="306"/>
      <c r="D67" s="306"/>
      <c r="E67" s="306"/>
      <c r="F67" s="280" t="s">
        <v>316</v>
      </c>
      <c r="G67" s="281"/>
      <c r="H67" s="10"/>
      <c r="I67" s="10"/>
      <c r="J67" s="10"/>
      <c r="K67" s="10"/>
      <c r="L67" s="1"/>
    </row>
    <row r="68" spans="1:22" ht="33" customHeight="1">
      <c r="B68" s="302" t="s">
        <v>317</v>
      </c>
      <c r="C68" s="303"/>
      <c r="D68" s="303"/>
      <c r="E68" s="293">
        <f>K65</f>
        <v>0</v>
      </c>
      <c r="F68" s="10"/>
      <c r="G68" s="10"/>
      <c r="H68" s="10"/>
      <c r="I68" s="10"/>
      <c r="J68" s="10"/>
      <c r="L68" s="1"/>
    </row>
    <row r="69" spans="1:22" ht="33" customHeight="1">
      <c r="B69" s="304" t="s">
        <v>318</v>
      </c>
      <c r="C69" s="305"/>
      <c r="D69" s="305"/>
      <c r="E69" s="283">
        <f>ROUNDDOWN((2/8)*(E68*(8/108)),0)</f>
        <v>0</v>
      </c>
      <c r="L69" s="1"/>
    </row>
    <row r="70" spans="1:22" ht="33" customHeight="1">
      <c r="B70" s="302" t="s">
        <v>319</v>
      </c>
      <c r="C70" s="303"/>
      <c r="D70" s="303"/>
      <c r="E70" s="293">
        <f>+L65</f>
        <v>0</v>
      </c>
      <c r="F70" s="281" t="s">
        <v>50</v>
      </c>
      <c r="G70" s="10"/>
      <c r="H70" s="10"/>
      <c r="I70" s="10"/>
      <c r="J70" s="10"/>
      <c r="L70" s="1"/>
    </row>
    <row r="71" spans="1:22" ht="33" customHeight="1">
      <c r="B71" s="304" t="s">
        <v>320</v>
      </c>
      <c r="C71" s="305"/>
      <c r="D71" s="305"/>
      <c r="E71" s="283">
        <f>ROUNDDOWN(E70*0.1,0)</f>
        <v>0</v>
      </c>
      <c r="F71" s="10"/>
      <c r="G71" s="10"/>
      <c r="H71" s="10"/>
      <c r="I71" s="10"/>
      <c r="J71" s="10"/>
      <c r="L71" s="1"/>
    </row>
    <row r="72" spans="1:22" ht="44.5" customHeight="1">
      <c r="B72" s="307" t="s">
        <v>321</v>
      </c>
      <c r="C72" s="308"/>
      <c r="D72" s="308"/>
      <c r="E72" s="284">
        <f>+P65</f>
        <v>0</v>
      </c>
      <c r="F72" s="10"/>
      <c r="G72" s="10"/>
      <c r="H72" s="10"/>
      <c r="I72" s="10"/>
      <c r="J72" s="10"/>
      <c r="L72" s="1"/>
    </row>
    <row r="73" spans="1:22" ht="33" customHeight="1">
      <c r="B73" s="307" t="s">
        <v>322</v>
      </c>
      <c r="C73" s="308"/>
      <c r="D73" s="308"/>
      <c r="E73" s="284">
        <f>+V65</f>
        <v>0</v>
      </c>
      <c r="F73" s="10"/>
      <c r="G73" s="10"/>
      <c r="H73" s="10"/>
      <c r="I73" s="10"/>
      <c r="J73" s="10"/>
      <c r="L73" s="1"/>
    </row>
    <row r="74" spans="1:22" ht="33" customHeight="1">
      <c r="B74" s="309" t="s">
        <v>330</v>
      </c>
      <c r="C74" s="310"/>
      <c r="D74" s="310"/>
      <c r="E74" s="282">
        <f>+E73+E71+E69+E72</f>
        <v>0</v>
      </c>
      <c r="L74" s="1"/>
    </row>
    <row r="75" spans="1:22">
      <c r="B75" s="12"/>
      <c r="L75" s="1"/>
    </row>
    <row r="76" spans="1:22" ht="13" customHeight="1">
      <c r="B76" s="12"/>
      <c r="L76" s="1"/>
    </row>
    <row r="77" spans="1:22">
      <c r="B77" s="12"/>
      <c r="L77" s="1"/>
    </row>
    <row r="79" spans="1:22">
      <c r="A79" s="1" t="s">
        <v>4</v>
      </c>
    </row>
    <row r="80" spans="1:22">
      <c r="A80" s="1" t="s">
        <v>359</v>
      </c>
    </row>
    <row r="81" spans="1:28">
      <c r="A81" s="1" t="s">
        <v>68</v>
      </c>
    </row>
    <row r="82" spans="1:28">
      <c r="A82" s="1" t="s">
        <v>360</v>
      </c>
    </row>
    <row r="83" spans="1:28" ht="12.75" customHeight="1">
      <c r="A83" s="1" t="s">
        <v>53</v>
      </c>
    </row>
    <row r="84" spans="1:28" s="2" customFormat="1">
      <c r="A84" s="1" t="s">
        <v>54</v>
      </c>
      <c r="F84" s="1"/>
      <c r="G84" s="9"/>
      <c r="H84" s="9"/>
      <c r="I84" s="9"/>
      <c r="J84" s="1"/>
      <c r="K84" s="1"/>
      <c r="M84" s="1"/>
      <c r="N84" s="1"/>
      <c r="O84" s="1"/>
      <c r="P84" s="1"/>
      <c r="Q84" s="1"/>
      <c r="R84" s="1"/>
      <c r="S84" s="1"/>
      <c r="T84" s="1"/>
      <c r="U84" s="1"/>
      <c r="V84" s="1"/>
      <c r="W84" s="1"/>
      <c r="X84" s="1"/>
      <c r="Y84" s="1"/>
      <c r="Z84" s="1"/>
      <c r="AA84" s="1"/>
      <c r="AB84" s="1"/>
    </row>
    <row r="85" spans="1:28" s="2" customFormat="1">
      <c r="A85" s="1" t="s">
        <v>361</v>
      </c>
      <c r="F85" s="1"/>
      <c r="G85" s="9"/>
      <c r="H85" s="9"/>
      <c r="I85" s="9"/>
      <c r="J85" s="1"/>
      <c r="K85" s="1"/>
      <c r="M85" s="1"/>
      <c r="N85" s="1"/>
      <c r="O85" s="1"/>
      <c r="P85" s="1"/>
      <c r="Q85" s="1"/>
      <c r="R85" s="1"/>
      <c r="S85" s="1"/>
      <c r="T85" s="1"/>
      <c r="U85" s="1"/>
      <c r="V85" s="1"/>
      <c r="W85" s="1"/>
      <c r="X85" s="1"/>
      <c r="Y85" s="1"/>
      <c r="Z85" s="1"/>
      <c r="AA85" s="1"/>
      <c r="AB85" s="1"/>
    </row>
    <row r="86" spans="1:28" s="2" customFormat="1">
      <c r="A86" s="1" t="s">
        <v>362</v>
      </c>
      <c r="F86" s="1"/>
      <c r="G86" s="9"/>
      <c r="H86" s="9"/>
      <c r="I86" s="9"/>
      <c r="J86" s="1"/>
      <c r="K86" s="1"/>
      <c r="M86" s="1"/>
      <c r="N86" s="1"/>
      <c r="O86" s="1"/>
      <c r="P86" s="1"/>
      <c r="Q86" s="1"/>
      <c r="R86" s="1"/>
      <c r="S86" s="1"/>
      <c r="T86" s="1"/>
      <c r="U86" s="1"/>
      <c r="V86" s="1"/>
      <c r="W86" s="1"/>
      <c r="X86" s="1"/>
      <c r="Y86" s="1"/>
      <c r="Z86" s="1"/>
      <c r="AA86" s="1"/>
      <c r="AB86" s="1"/>
    </row>
    <row r="87" spans="1:28" s="2" customFormat="1">
      <c r="A87" s="1" t="s">
        <v>358</v>
      </c>
      <c r="F87" s="1"/>
      <c r="G87" s="9"/>
      <c r="H87" s="9"/>
      <c r="I87" s="9"/>
      <c r="J87" s="1"/>
      <c r="K87" s="1"/>
      <c r="M87" s="1"/>
      <c r="N87" s="1"/>
      <c r="O87" s="1"/>
      <c r="P87" s="1"/>
      <c r="Q87" s="1"/>
      <c r="R87" s="1"/>
      <c r="S87" s="1"/>
      <c r="T87" s="1"/>
      <c r="U87" s="1"/>
      <c r="V87" s="1"/>
      <c r="W87" s="1"/>
      <c r="X87" s="1"/>
      <c r="Y87" s="1"/>
      <c r="Z87" s="1"/>
      <c r="AA87" s="1"/>
      <c r="AB87" s="1"/>
    </row>
    <row r="88" spans="1:28" s="2" customFormat="1">
      <c r="A88" s="1" t="s">
        <v>363</v>
      </c>
      <c r="F88" s="1"/>
      <c r="G88" s="9"/>
      <c r="H88" s="9"/>
      <c r="I88" s="9"/>
      <c r="J88" s="1"/>
      <c r="K88" s="1"/>
      <c r="M88" s="1"/>
      <c r="N88" s="1"/>
      <c r="O88" s="1"/>
      <c r="P88" s="1"/>
      <c r="Q88" s="1"/>
      <c r="R88" s="1"/>
      <c r="S88" s="1"/>
      <c r="T88" s="1"/>
      <c r="U88" s="1"/>
      <c r="V88" s="1"/>
      <c r="W88" s="1"/>
      <c r="X88" s="1"/>
      <c r="Y88" s="1"/>
      <c r="Z88" s="1"/>
      <c r="AA88" s="1"/>
      <c r="AB88" s="1"/>
    </row>
    <row r="89" spans="1:28">
      <c r="A89" s="298" t="s">
        <v>364</v>
      </c>
    </row>
    <row r="90" spans="1:28">
      <c r="A90" s="298" t="s">
        <v>337</v>
      </c>
    </row>
    <row r="91" spans="1:28">
      <c r="A91" s="1" t="s">
        <v>365</v>
      </c>
    </row>
  </sheetData>
  <mergeCells count="11">
    <mergeCell ref="B71:D71"/>
    <mergeCell ref="B72:D72"/>
    <mergeCell ref="B73:D73"/>
    <mergeCell ref="B74:D74"/>
    <mergeCell ref="A5:E5"/>
    <mergeCell ref="N14:P14"/>
    <mergeCell ref="R14:V14"/>
    <mergeCell ref="B68:D68"/>
    <mergeCell ref="B69:D69"/>
    <mergeCell ref="B70:D70"/>
    <mergeCell ref="B67:E67"/>
  </mergeCells>
  <phoneticPr fontId="3"/>
  <conditionalFormatting sqref="A3">
    <cfRule type="containsText" dxfId="8" priority="6" operator="containsText" text="令和○○年度">
      <formula>NOT(ISERROR(SEARCH("令和○○年度",A3)))</formula>
    </cfRule>
  </conditionalFormatting>
  <conditionalFormatting sqref="A5:E5">
    <cfRule type="containsText" dxfId="7" priority="7" operator="containsText" text="―――事業名を選択して下さい―――">
      <formula>NOT(ISERROR(SEARCH("―――事業名を選択して下さい―――",A5)))</formula>
    </cfRule>
  </conditionalFormatting>
  <conditionalFormatting sqref="N2:O3">
    <cfRule type="containsText" dxfId="6" priority="2" operator="containsText" text="12345678">
      <formula>NOT(ISERROR(SEARCH("12345678",N2)))</formula>
    </cfRule>
  </conditionalFormatting>
  <conditionalFormatting sqref="Q2:S3">
    <cfRule type="containsText" dxfId="5" priority="1" operator="containsText" text="12345678">
      <formula>NOT(ISERROR(SEARCH("12345678",Q2)))</formula>
    </cfRule>
  </conditionalFormatting>
  <conditionalFormatting sqref="W2 K2:K3">
    <cfRule type="containsText" dxfId="4" priority="5" operator="containsText" text="12345678">
      <formula>NOT(ISERROR(SEARCH("12345678",K2)))</formula>
    </cfRule>
  </conditionalFormatting>
  <conditionalFormatting sqref="W3">
    <cfRule type="containsBlanks" dxfId="3" priority="3">
      <formula>LEN(TRIM(W3))=0</formula>
    </cfRule>
  </conditionalFormatting>
  <dataValidations count="3">
    <dataValidation type="list" allowBlank="1" sqref="L5 F5" xr:uid="{05E60C87-7B17-4257-8936-4456AA5B548B}">
      <formula1>#REF!</formula1>
    </dataValidation>
    <dataValidation imeMode="on" allowBlank="1" showInputMessage="1" showErrorMessage="1" sqref="A16:B65" xr:uid="{A1C3C002-B94B-4F87-A1FD-DBC6CE35D88E}"/>
    <dataValidation type="list" allowBlank="1" showInputMessage="1" showErrorMessage="1" sqref="A5:E5" xr:uid="{A7E1F09B-2084-4F2F-B5BC-31A53450960C}">
      <formula1>$A$79:$A$91</formula1>
    </dataValidation>
  </dataValidations>
  <printOptions horizontalCentered="1"/>
  <pageMargins left="0.70866141732283472" right="0.31496062992125984" top="0.74803149606299213" bottom="0.74803149606299213" header="0.31496062992125984" footer="0.31496062992125984"/>
  <pageSetup paperSize="9" scale="56" fitToHeight="0" orientation="landscape" r:id="rId1"/>
  <headerFooter alignWithMargins="0">
    <oddFooter>&amp;R&amp;P　／　&amp;N</oddFooter>
  </headerFooter>
  <rowBreaks count="1" manualBreakCount="1">
    <brk id="74"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AB0F-CC5A-4857-B4F9-EB59562A1311}">
  <dimension ref="A1:M67"/>
  <sheetViews>
    <sheetView view="pageBreakPreview" zoomScale="85" zoomScaleNormal="85" zoomScaleSheetLayoutView="85" workbookViewId="0">
      <selection activeCell="F6" sqref="F6"/>
    </sheetView>
  </sheetViews>
  <sheetFormatPr defaultColWidth="9" defaultRowHeight="13"/>
  <cols>
    <col min="1" max="1" width="25.36328125" style="1" customWidth="1"/>
    <col min="2" max="2" width="22.90625" style="2" customWidth="1"/>
    <col min="3" max="3" width="6.08984375" style="2" customWidth="1"/>
    <col min="4" max="4" width="5.08984375" style="2" bestFit="1" customWidth="1"/>
    <col min="5" max="5" width="10.08984375" style="2" bestFit="1" customWidth="1"/>
    <col min="6" max="6" width="17.08984375" style="1" bestFit="1" customWidth="1"/>
    <col min="7" max="9" width="8.90625" style="9" customWidth="1"/>
    <col min="10" max="10" width="12.90625" style="1" customWidth="1"/>
    <col min="11" max="11" width="1.90625" style="1" customWidth="1"/>
    <col min="12" max="13" width="10.90625" style="1" bestFit="1" customWidth="1"/>
    <col min="14" max="16384" width="9" style="1"/>
  </cols>
  <sheetData>
    <row r="1" spans="1:10">
      <c r="A1" s="1" t="s">
        <v>56</v>
      </c>
      <c r="I1" s="34"/>
      <c r="J1" s="9" t="s">
        <v>57</v>
      </c>
    </row>
    <row r="2" spans="1:10">
      <c r="B2" s="11"/>
      <c r="I2" s="34" t="str">
        <f>'経理様式7-1 委託費帳簿 (インボイス関係記載)'!V2</f>
        <v>e-Rad課題ID(半角英数字)：</v>
      </c>
      <c r="J2" s="34">
        <f>'経理様式7-1 委託費帳簿 (インボイス関係記載)'!W2</f>
        <v>12345678</v>
      </c>
    </row>
    <row r="3" spans="1:10">
      <c r="A3" s="1" t="s">
        <v>58</v>
      </c>
      <c r="B3" s="5"/>
      <c r="I3" s="34" t="str">
        <f>'経理様式7-1 委託費帳簿 (インボイス関係記載)'!V3</f>
        <v>研究課題番号：</v>
      </c>
      <c r="J3" s="34">
        <f>'経理様式7-1 委託費帳簿 (インボイス関係記載)'!W3</f>
        <v>0</v>
      </c>
    </row>
    <row r="4" spans="1:10">
      <c r="A4" s="5"/>
      <c r="B4" s="5"/>
      <c r="I4" s="34"/>
    </row>
    <row r="5" spans="1:10">
      <c r="A5" s="311" t="s">
        <v>59</v>
      </c>
      <c r="B5" s="311"/>
      <c r="C5" s="311"/>
      <c r="D5" s="311"/>
      <c r="E5" s="311"/>
    </row>
    <row r="7" spans="1:10">
      <c r="A7" s="1" t="s">
        <v>5</v>
      </c>
      <c r="B7" s="2" t="s">
        <v>6</v>
      </c>
    </row>
    <row r="8" spans="1:10">
      <c r="A8" s="1" t="s">
        <v>7</v>
      </c>
      <c r="B8" s="2" t="s">
        <v>8</v>
      </c>
    </row>
    <row r="9" spans="1:10">
      <c r="A9" s="1" t="s">
        <v>9</v>
      </c>
      <c r="B9" s="2" t="s">
        <v>10</v>
      </c>
    </row>
    <row r="10" spans="1:10">
      <c r="A10" s="1" t="s">
        <v>11</v>
      </c>
      <c r="B10" s="21" t="s">
        <v>60</v>
      </c>
    </row>
    <row r="12" spans="1:10" ht="32.15" customHeight="1">
      <c r="A12" s="73" t="s">
        <v>13</v>
      </c>
      <c r="B12" s="74" t="s">
        <v>14</v>
      </c>
      <c r="C12" s="74" t="s">
        <v>15</v>
      </c>
      <c r="D12" s="74" t="s">
        <v>16</v>
      </c>
      <c r="E12" s="74" t="s">
        <v>17</v>
      </c>
      <c r="F12" s="73" t="s">
        <v>18</v>
      </c>
      <c r="G12" s="75" t="s">
        <v>19</v>
      </c>
      <c r="H12" s="75" t="s">
        <v>20</v>
      </c>
      <c r="I12" s="75" t="s">
        <v>21</v>
      </c>
      <c r="J12" s="76" t="s">
        <v>22</v>
      </c>
    </row>
    <row r="13" spans="1:10" ht="32.15" customHeight="1">
      <c r="A13" s="77"/>
      <c r="B13" s="78"/>
      <c r="C13" s="79"/>
      <c r="D13" s="79"/>
      <c r="E13" s="79"/>
      <c r="F13" s="77"/>
      <c r="G13" s="126"/>
      <c r="H13" s="126"/>
      <c r="I13" s="126"/>
      <c r="J13" s="81"/>
    </row>
    <row r="14" spans="1:10" ht="32.15" customHeight="1">
      <c r="A14" s="77"/>
      <c r="B14" s="78"/>
      <c r="C14" s="83"/>
      <c r="D14" s="83"/>
      <c r="E14" s="83"/>
      <c r="F14" s="82"/>
      <c r="G14" s="126"/>
      <c r="H14" s="126"/>
      <c r="I14" s="126"/>
      <c r="J14" s="85"/>
    </row>
    <row r="15" spans="1:10" ht="32.15" customHeight="1">
      <c r="A15" s="86" t="s">
        <v>24</v>
      </c>
      <c r="B15" s="87"/>
      <c r="C15" s="88"/>
      <c r="D15" s="88"/>
      <c r="E15" s="88">
        <f>SUBTOTAL(9,E13:E14)</f>
        <v>0</v>
      </c>
      <c r="F15" s="86"/>
      <c r="G15" s="89"/>
      <c r="H15" s="89"/>
      <c r="I15" s="89"/>
      <c r="J15" s="90"/>
    </row>
    <row r="16" spans="1:10" ht="32.15" customHeight="1">
      <c r="A16" s="77"/>
      <c r="B16" s="78"/>
      <c r="C16" s="83"/>
      <c r="D16" s="83"/>
      <c r="E16" s="83"/>
      <c r="F16" s="82"/>
      <c r="G16" s="84"/>
      <c r="H16" s="84"/>
      <c r="I16" s="84"/>
      <c r="J16" s="85"/>
    </row>
    <row r="17" spans="1:10" ht="32.15" customHeight="1">
      <c r="A17" s="77"/>
      <c r="B17" s="78"/>
      <c r="C17" s="83"/>
      <c r="D17" s="83"/>
      <c r="E17" s="83"/>
      <c r="F17" s="82"/>
      <c r="G17" s="84"/>
      <c r="H17" s="84"/>
      <c r="I17" s="84"/>
      <c r="J17" s="85"/>
    </row>
    <row r="18" spans="1:10" ht="32.15" customHeight="1">
      <c r="A18" s="86" t="s">
        <v>25</v>
      </c>
      <c r="B18" s="87"/>
      <c r="C18" s="88"/>
      <c r="D18" s="88"/>
      <c r="E18" s="88">
        <f>SUBTOTAL(9,E16:E17)</f>
        <v>0</v>
      </c>
      <c r="F18" s="86"/>
      <c r="G18" s="89"/>
      <c r="H18" s="89"/>
      <c r="I18" s="89"/>
      <c r="J18" s="90"/>
    </row>
    <row r="19" spans="1:10" ht="32.15" customHeight="1">
      <c r="A19" s="91" t="s">
        <v>26</v>
      </c>
      <c r="B19" s="92"/>
      <c r="C19" s="93"/>
      <c r="D19" s="93"/>
      <c r="E19" s="93">
        <f>SUBTOTAL(9,E13:E18)</f>
        <v>0</v>
      </c>
      <c r="F19" s="91"/>
      <c r="G19" s="94"/>
      <c r="H19" s="94"/>
      <c r="I19" s="94"/>
      <c r="J19" s="95"/>
    </row>
    <row r="20" spans="1:10" ht="32.15" customHeight="1">
      <c r="A20" s="77" t="s">
        <v>27</v>
      </c>
      <c r="B20" s="78"/>
      <c r="C20" s="79">
        <v>1</v>
      </c>
      <c r="D20" s="79" t="s">
        <v>28</v>
      </c>
      <c r="E20" s="79"/>
      <c r="F20" s="77"/>
      <c r="G20" s="80"/>
      <c r="H20" s="80"/>
      <c r="I20" s="80"/>
      <c r="J20" s="81"/>
    </row>
    <row r="21" spans="1:10" ht="32.15" customHeight="1">
      <c r="A21" s="86" t="s">
        <v>29</v>
      </c>
      <c r="B21" s="87"/>
      <c r="C21" s="88"/>
      <c r="D21" s="88"/>
      <c r="E21" s="88">
        <f>SUBTOTAL(9,E20:E20)</f>
        <v>0</v>
      </c>
      <c r="F21" s="86"/>
      <c r="G21" s="89"/>
      <c r="H21" s="89"/>
      <c r="I21" s="89"/>
      <c r="J21" s="90"/>
    </row>
    <row r="22" spans="1:10" ht="32.15" customHeight="1">
      <c r="A22" s="77"/>
      <c r="B22" s="78"/>
      <c r="C22" s="83"/>
      <c r="D22" s="83"/>
      <c r="E22" s="83"/>
      <c r="F22" s="82"/>
      <c r="G22" s="84"/>
      <c r="H22" s="84"/>
      <c r="I22" s="84"/>
      <c r="J22" s="85"/>
    </row>
    <row r="23" spans="1:10" ht="32.15" customHeight="1">
      <c r="A23" s="77"/>
      <c r="B23" s="78"/>
      <c r="C23" s="83"/>
      <c r="D23" s="83"/>
      <c r="E23" s="83"/>
      <c r="F23" s="82"/>
      <c r="G23" s="84"/>
      <c r="H23" s="84"/>
      <c r="I23" s="84"/>
      <c r="J23" s="85"/>
    </row>
    <row r="24" spans="1:10" ht="32.15" customHeight="1">
      <c r="A24" s="86" t="s">
        <v>30</v>
      </c>
      <c r="B24" s="87"/>
      <c r="C24" s="88"/>
      <c r="D24" s="88"/>
      <c r="E24" s="88">
        <f>SUBTOTAL(9,E22:E23)</f>
        <v>0</v>
      </c>
      <c r="F24" s="86"/>
      <c r="G24" s="89"/>
      <c r="H24" s="89"/>
      <c r="I24" s="89"/>
      <c r="J24" s="90"/>
    </row>
    <row r="25" spans="1:10" ht="32.15" customHeight="1">
      <c r="A25" s="91" t="s">
        <v>31</v>
      </c>
      <c r="B25" s="92"/>
      <c r="C25" s="93"/>
      <c r="D25" s="93"/>
      <c r="E25" s="93">
        <f>SUBTOTAL(9,E20:E24)</f>
        <v>0</v>
      </c>
      <c r="F25" s="91"/>
      <c r="G25" s="94"/>
      <c r="H25" s="94"/>
      <c r="I25" s="94"/>
      <c r="J25" s="95"/>
    </row>
    <row r="26" spans="1:10" ht="32.15" customHeight="1">
      <c r="A26" s="77" t="s">
        <v>32</v>
      </c>
      <c r="B26" s="78"/>
      <c r="C26" s="83">
        <v>1</v>
      </c>
      <c r="D26" s="83" t="s">
        <v>28</v>
      </c>
      <c r="E26" s="83"/>
      <c r="F26" s="82"/>
      <c r="G26" s="84"/>
      <c r="H26" s="84"/>
      <c r="I26" s="84"/>
      <c r="J26" s="85"/>
    </row>
    <row r="27" spans="1:10" ht="32.15" customHeight="1">
      <c r="A27" s="96" t="s">
        <v>33</v>
      </c>
      <c r="B27" s="97"/>
      <c r="C27" s="98"/>
      <c r="D27" s="98"/>
      <c r="E27" s="98">
        <f>SUBTOTAL(9,E26:E26)</f>
        <v>0</v>
      </c>
      <c r="F27" s="96"/>
      <c r="G27" s="99"/>
      <c r="H27" s="99"/>
      <c r="I27" s="99"/>
      <c r="J27" s="100"/>
    </row>
    <row r="28" spans="1:10" ht="32.15" customHeight="1">
      <c r="A28" s="77" t="s">
        <v>32</v>
      </c>
      <c r="B28" s="78"/>
      <c r="C28" s="83">
        <v>1</v>
      </c>
      <c r="D28" s="83" t="s">
        <v>28</v>
      </c>
      <c r="E28" s="101"/>
      <c r="F28" s="77"/>
      <c r="G28" s="84"/>
      <c r="H28" s="84"/>
      <c r="I28" s="84"/>
      <c r="J28" s="85"/>
    </row>
    <row r="29" spans="1:10" ht="32.15" customHeight="1">
      <c r="A29" s="96" t="s">
        <v>34</v>
      </c>
      <c r="B29" s="97"/>
      <c r="C29" s="98"/>
      <c r="D29" s="98"/>
      <c r="E29" s="98">
        <f>SUBTOTAL(9,E28:E28)</f>
        <v>0</v>
      </c>
      <c r="F29" s="96"/>
      <c r="G29" s="99"/>
      <c r="H29" s="99"/>
      <c r="I29" s="99"/>
      <c r="J29" s="100"/>
    </row>
    <row r="30" spans="1:10" ht="32.15" customHeight="1">
      <c r="A30" s="77" t="s">
        <v>32</v>
      </c>
      <c r="B30" s="82"/>
      <c r="C30" s="83">
        <v>1</v>
      </c>
      <c r="D30" s="83" t="s">
        <v>28</v>
      </c>
      <c r="E30" s="83"/>
      <c r="F30" s="82"/>
      <c r="G30" s="84"/>
      <c r="H30" s="84"/>
      <c r="I30" s="84"/>
      <c r="J30" s="85"/>
    </row>
    <row r="31" spans="1:10" ht="32.15" customHeight="1">
      <c r="A31" s="96" t="s">
        <v>61</v>
      </c>
      <c r="B31" s="97"/>
      <c r="C31" s="98"/>
      <c r="D31" s="98"/>
      <c r="E31" s="98">
        <f>SUBTOTAL(9,E30:E30)</f>
        <v>0</v>
      </c>
      <c r="F31" s="96"/>
      <c r="G31" s="99"/>
      <c r="H31" s="99"/>
      <c r="I31" s="99"/>
      <c r="J31" s="100"/>
    </row>
    <row r="32" spans="1:10" ht="32.15" customHeight="1">
      <c r="A32" s="102" t="s">
        <v>36</v>
      </c>
      <c r="B32" s="127"/>
      <c r="C32" s="93"/>
      <c r="D32" s="93"/>
      <c r="E32" s="93">
        <f>SUBTOTAL(9,E26:E31)</f>
        <v>0</v>
      </c>
      <c r="F32" s="91"/>
      <c r="G32" s="94"/>
      <c r="H32" s="94"/>
      <c r="I32" s="94"/>
      <c r="J32" s="95"/>
    </row>
    <row r="33" spans="1:10" ht="32.15" customHeight="1">
      <c r="A33" s="77"/>
      <c r="B33" s="78"/>
      <c r="C33" s="83"/>
      <c r="D33" s="83"/>
      <c r="E33" s="83"/>
      <c r="F33" s="77"/>
      <c r="G33" s="84"/>
      <c r="H33" s="84"/>
      <c r="I33" s="84"/>
      <c r="J33" s="85"/>
    </row>
    <row r="34" spans="1:10" ht="32.15" customHeight="1">
      <c r="A34" s="77"/>
      <c r="B34" s="78"/>
      <c r="C34" s="83"/>
      <c r="D34" s="83"/>
      <c r="E34" s="83"/>
      <c r="F34" s="77"/>
      <c r="G34" s="84"/>
      <c r="H34" s="84"/>
      <c r="I34" s="84"/>
      <c r="J34" s="85"/>
    </row>
    <row r="35" spans="1:10" ht="32.15" customHeight="1">
      <c r="A35" s="96" t="s">
        <v>37</v>
      </c>
      <c r="B35" s="97"/>
      <c r="C35" s="98"/>
      <c r="D35" s="98"/>
      <c r="E35" s="98">
        <f>SUBTOTAL(9,E33:E34)</f>
        <v>0</v>
      </c>
      <c r="F35" s="96"/>
      <c r="G35" s="99"/>
      <c r="H35" s="99"/>
      <c r="I35" s="99"/>
      <c r="J35" s="100"/>
    </row>
    <row r="36" spans="1:10" ht="32.15" customHeight="1">
      <c r="A36" s="77"/>
      <c r="B36" s="78"/>
      <c r="C36" s="83"/>
      <c r="D36" s="83"/>
      <c r="E36" s="83"/>
      <c r="F36" s="77"/>
      <c r="G36" s="84"/>
      <c r="H36" s="84"/>
      <c r="I36" s="84"/>
      <c r="J36" s="85"/>
    </row>
    <row r="37" spans="1:10" ht="32.15" customHeight="1">
      <c r="A37" s="77"/>
      <c r="B37" s="78"/>
      <c r="C37" s="83"/>
      <c r="D37" s="83"/>
      <c r="E37" s="83"/>
      <c r="F37" s="77"/>
      <c r="G37" s="84"/>
      <c r="H37" s="84"/>
      <c r="I37" s="84"/>
      <c r="J37" s="85"/>
    </row>
    <row r="38" spans="1:10" ht="32.15" customHeight="1">
      <c r="A38" s="96" t="s">
        <v>38</v>
      </c>
      <c r="B38" s="97"/>
      <c r="C38" s="98"/>
      <c r="D38" s="98"/>
      <c r="E38" s="98">
        <f>SUBTOTAL(9,E36:E37)</f>
        <v>0</v>
      </c>
      <c r="F38" s="96"/>
      <c r="G38" s="99"/>
      <c r="H38" s="99"/>
      <c r="I38" s="99"/>
      <c r="J38" s="100"/>
    </row>
    <row r="39" spans="1:10" ht="32.15" customHeight="1">
      <c r="A39" s="77"/>
      <c r="B39" s="78"/>
      <c r="C39" s="83"/>
      <c r="D39" s="83"/>
      <c r="E39" s="83"/>
      <c r="F39" s="77"/>
      <c r="G39" s="84"/>
      <c r="H39" s="84"/>
      <c r="I39" s="84"/>
      <c r="J39" s="85"/>
    </row>
    <row r="40" spans="1:10" ht="32.15" customHeight="1">
      <c r="A40" s="77"/>
      <c r="B40" s="78"/>
      <c r="C40" s="83"/>
      <c r="D40" s="83"/>
      <c r="E40" s="83"/>
      <c r="F40" s="77"/>
      <c r="G40" s="84"/>
      <c r="H40" s="84"/>
      <c r="I40" s="84"/>
      <c r="J40" s="85"/>
    </row>
    <row r="41" spans="1:10" ht="32.15" customHeight="1">
      <c r="A41" s="96" t="s">
        <v>39</v>
      </c>
      <c r="B41" s="97"/>
      <c r="C41" s="98"/>
      <c r="D41" s="98"/>
      <c r="E41" s="98">
        <f>SUBTOTAL(9,E39:E40)</f>
        <v>0</v>
      </c>
      <c r="F41" s="96"/>
      <c r="G41" s="99"/>
      <c r="H41" s="99"/>
      <c r="I41" s="99"/>
      <c r="J41" s="100"/>
    </row>
    <row r="42" spans="1:10" ht="32.15" customHeight="1">
      <c r="A42" s="77"/>
      <c r="B42" s="78"/>
      <c r="C42" s="83"/>
      <c r="D42" s="83"/>
      <c r="E42" s="83"/>
      <c r="F42" s="77"/>
      <c r="G42" s="84"/>
      <c r="H42" s="84"/>
      <c r="I42" s="84"/>
      <c r="J42" s="85"/>
    </row>
    <row r="43" spans="1:10" ht="32.15" customHeight="1">
      <c r="A43" s="77"/>
      <c r="B43" s="78"/>
      <c r="C43" s="83"/>
      <c r="D43" s="83"/>
      <c r="E43" s="83"/>
      <c r="F43" s="77"/>
      <c r="G43" s="84"/>
      <c r="H43" s="84"/>
      <c r="I43" s="103"/>
      <c r="J43" s="85"/>
    </row>
    <row r="44" spans="1:10" ht="32.15" customHeight="1">
      <c r="A44" s="96" t="s">
        <v>40</v>
      </c>
      <c r="B44" s="97"/>
      <c r="C44" s="98"/>
      <c r="D44" s="98"/>
      <c r="E44" s="98">
        <f>SUBTOTAL(9,E42:E43)</f>
        <v>0</v>
      </c>
      <c r="F44" s="96"/>
      <c r="G44" s="99"/>
      <c r="H44" s="99"/>
      <c r="I44" s="99"/>
      <c r="J44" s="100"/>
    </row>
    <row r="45" spans="1:10" ht="32.15" customHeight="1">
      <c r="A45" s="77"/>
      <c r="B45" s="78"/>
      <c r="C45" s="83"/>
      <c r="D45" s="83"/>
      <c r="E45" s="83"/>
      <c r="F45" s="77"/>
      <c r="G45" s="84"/>
      <c r="H45" s="84"/>
      <c r="I45" s="84"/>
      <c r="J45" s="85"/>
    </row>
    <row r="46" spans="1:10" ht="32.15" customHeight="1">
      <c r="A46" s="77"/>
      <c r="B46" s="78"/>
      <c r="C46" s="83"/>
      <c r="D46" s="83"/>
      <c r="E46" s="83"/>
      <c r="F46" s="77"/>
      <c r="G46" s="84"/>
      <c r="H46" s="84"/>
      <c r="I46" s="84"/>
      <c r="J46" s="85"/>
    </row>
    <row r="47" spans="1:10" ht="32.15" customHeight="1">
      <c r="A47" s="96" t="s">
        <v>41</v>
      </c>
      <c r="B47" s="97"/>
      <c r="C47" s="98"/>
      <c r="D47" s="98"/>
      <c r="E47" s="98">
        <f>SUBTOTAL(9,E45:E46)</f>
        <v>0</v>
      </c>
      <c r="F47" s="96"/>
      <c r="G47" s="99"/>
      <c r="H47" s="99"/>
      <c r="I47" s="99"/>
      <c r="J47" s="100"/>
    </row>
    <row r="48" spans="1:10" ht="32.15" customHeight="1">
      <c r="A48" s="77"/>
      <c r="B48" s="78"/>
      <c r="C48" s="83"/>
      <c r="D48" s="83"/>
      <c r="E48" s="83"/>
      <c r="F48" s="77"/>
      <c r="G48" s="84"/>
      <c r="H48" s="84"/>
      <c r="I48" s="84"/>
      <c r="J48" s="85"/>
    </row>
    <row r="49" spans="1:13" ht="32.15" customHeight="1">
      <c r="A49" s="77"/>
      <c r="B49" s="78"/>
      <c r="C49" s="83"/>
      <c r="D49" s="83"/>
      <c r="E49" s="83"/>
      <c r="F49" s="77"/>
      <c r="G49" s="84"/>
      <c r="H49" s="84"/>
      <c r="I49" s="84"/>
      <c r="J49" s="85"/>
    </row>
    <row r="50" spans="1:13" ht="32.15" customHeight="1">
      <c r="A50" s="96" t="s">
        <v>42</v>
      </c>
      <c r="B50" s="97"/>
      <c r="C50" s="98"/>
      <c r="D50" s="98"/>
      <c r="E50" s="98">
        <f>SUBTOTAL(9,E48:E49)</f>
        <v>0</v>
      </c>
      <c r="F50" s="96"/>
      <c r="G50" s="99"/>
      <c r="H50" s="99"/>
      <c r="I50" s="99"/>
      <c r="J50" s="100"/>
    </row>
    <row r="51" spans="1:13" ht="32.15" customHeight="1">
      <c r="A51" s="102" t="s">
        <v>62</v>
      </c>
      <c r="B51" s="127"/>
      <c r="C51" s="93"/>
      <c r="D51" s="93"/>
      <c r="E51" s="93">
        <f>SUBTOTAL(9,E33:E50)</f>
        <v>0</v>
      </c>
      <c r="F51" s="91"/>
      <c r="G51" s="94"/>
      <c r="H51" s="94"/>
      <c r="I51" s="94"/>
      <c r="J51" s="95"/>
    </row>
    <row r="52" spans="1:13" ht="32.15" customHeight="1">
      <c r="A52" s="106" t="s">
        <v>46</v>
      </c>
      <c r="B52" s="107"/>
      <c r="C52" s="108"/>
      <c r="D52" s="108"/>
      <c r="E52" s="108">
        <f>SUBTOTAL(9,E13:E51)</f>
        <v>0</v>
      </c>
      <c r="F52" s="106"/>
      <c r="G52" s="109"/>
      <c r="H52" s="109"/>
      <c r="I52" s="109"/>
      <c r="J52" s="110"/>
    </row>
    <row r="53" spans="1:13" ht="32.15" customHeight="1">
      <c r="A53" s="77"/>
      <c r="B53" s="78"/>
      <c r="C53" s="83"/>
      <c r="D53" s="83"/>
      <c r="E53" s="83"/>
      <c r="F53" s="77"/>
      <c r="G53" s="84"/>
      <c r="H53" s="84"/>
      <c r="I53" s="84"/>
      <c r="J53" s="85"/>
    </row>
    <row r="54" spans="1:13" ht="32.15" customHeight="1">
      <c r="A54" s="77"/>
      <c r="B54" s="78"/>
      <c r="C54" s="83"/>
      <c r="D54" s="83"/>
      <c r="E54" s="83"/>
      <c r="F54" s="77"/>
      <c r="G54" s="84"/>
      <c r="H54" s="84"/>
      <c r="I54" s="84"/>
      <c r="J54" s="85"/>
    </row>
    <row r="55" spans="1:13" ht="32.15" customHeight="1">
      <c r="A55" s="96" t="s">
        <v>63</v>
      </c>
      <c r="B55" s="97"/>
      <c r="C55" s="98"/>
      <c r="D55" s="98"/>
      <c r="E55" s="98">
        <f>SUBTOTAL(9,E53:E54)</f>
        <v>0</v>
      </c>
      <c r="F55" s="96"/>
      <c r="G55" s="99"/>
      <c r="H55" s="99"/>
      <c r="I55" s="99"/>
      <c r="J55" s="100"/>
    </row>
    <row r="56" spans="1:13" ht="32.15" customHeight="1">
      <c r="A56" s="77"/>
      <c r="B56" s="78"/>
      <c r="C56" s="83"/>
      <c r="D56" s="83"/>
      <c r="E56" s="83"/>
      <c r="F56" s="77"/>
      <c r="G56" s="84"/>
      <c r="H56" s="84"/>
      <c r="I56" s="84"/>
      <c r="J56" s="85"/>
    </row>
    <row r="57" spans="1:13" ht="32.15" customHeight="1">
      <c r="A57" s="77"/>
      <c r="B57" s="78"/>
      <c r="C57" s="83"/>
      <c r="D57" s="83"/>
      <c r="E57" s="83"/>
      <c r="F57" s="77"/>
      <c r="G57" s="84"/>
      <c r="H57" s="84"/>
      <c r="I57" s="84"/>
      <c r="J57" s="85"/>
    </row>
    <row r="58" spans="1:13" ht="32.15" customHeight="1">
      <c r="A58" s="96" t="s">
        <v>64</v>
      </c>
      <c r="B58" s="97"/>
      <c r="C58" s="98"/>
      <c r="D58" s="98"/>
      <c r="E58" s="98">
        <f>SUBTOTAL(9,E56:E57)</f>
        <v>0</v>
      </c>
      <c r="F58" s="96"/>
      <c r="G58" s="99"/>
      <c r="H58" s="99"/>
      <c r="I58" s="99"/>
      <c r="J58" s="100"/>
    </row>
    <row r="59" spans="1:13" ht="32.15" customHeight="1">
      <c r="A59" s="128" t="s">
        <v>65</v>
      </c>
      <c r="B59" s="129"/>
      <c r="C59" s="130"/>
      <c r="D59" s="130"/>
      <c r="E59" s="130">
        <f>SUBTOTAL(9,E53:E58)</f>
        <v>0</v>
      </c>
      <c r="F59" s="128"/>
      <c r="G59" s="131"/>
      <c r="H59" s="131"/>
      <c r="I59" s="131"/>
      <c r="J59" s="132"/>
    </row>
    <row r="60" spans="1:13" ht="32.15" customHeight="1">
      <c r="A60" s="111" t="s">
        <v>49</v>
      </c>
      <c r="B60" s="112"/>
      <c r="C60" s="113"/>
      <c r="D60" s="113"/>
      <c r="E60" s="113">
        <f>SUBTOTAL(9,E13:E59)</f>
        <v>0</v>
      </c>
      <c r="F60" s="111"/>
      <c r="G60" s="115"/>
      <c r="H60" s="115"/>
      <c r="I60" s="115"/>
      <c r="J60" s="116"/>
      <c r="L60" s="14"/>
      <c r="M60" s="14"/>
    </row>
    <row r="61" spans="1:13">
      <c r="B61" s="3"/>
      <c r="C61" s="3"/>
      <c r="D61" s="3"/>
      <c r="E61" s="3"/>
    </row>
    <row r="62" spans="1:13">
      <c r="A62" s="1" t="s">
        <v>66</v>
      </c>
    </row>
    <row r="63" spans="1:13">
      <c r="A63" s="1" t="s">
        <v>51</v>
      </c>
    </row>
    <row r="64" spans="1:13">
      <c r="A64" s="1" t="s">
        <v>53</v>
      </c>
    </row>
    <row r="65" spans="1:1">
      <c r="A65" s="1" t="s">
        <v>52</v>
      </c>
    </row>
    <row r="66" spans="1:1">
      <c r="A66" s="1" t="s">
        <v>337</v>
      </c>
    </row>
    <row r="67" spans="1:1">
      <c r="A67" s="1" t="s">
        <v>365</v>
      </c>
    </row>
  </sheetData>
  <mergeCells count="1">
    <mergeCell ref="A5:E5"/>
  </mergeCells>
  <phoneticPr fontId="3"/>
  <conditionalFormatting sqref="A3">
    <cfRule type="containsText" dxfId="2" priority="3" operator="containsText" text="令和○○年度">
      <formula>NOT(ISERROR(SEARCH("令和○○年度",A3)))</formula>
    </cfRule>
  </conditionalFormatting>
  <conditionalFormatting sqref="A5:E5">
    <cfRule type="containsText" dxfId="1" priority="4" operator="containsText" text="―――事業名を選択して下さい―――">
      <formula>NOT(ISERROR(SEARCH("―――事業名を選択して下さい―――",A5)))</formula>
    </cfRule>
  </conditionalFormatting>
  <dataValidations count="3">
    <dataValidation type="list" allowBlank="1" sqref="F5" xr:uid="{54E6249C-79CC-4677-873F-0DC17244FC2E}">
      <formula1>#REF!</formula1>
    </dataValidation>
    <dataValidation imeMode="on" allowBlank="1" showInputMessage="1" showErrorMessage="1" sqref="A13:B60" xr:uid="{8C3B5B8C-7B54-442B-A96F-4DA89765EBB3}"/>
    <dataValidation type="list" allowBlank="1" showInputMessage="1" showErrorMessage="1" sqref="A5:E5" xr:uid="{9EB28B58-18B2-48FE-ABEC-36CD9D488A2A}">
      <formula1>$A$62:$A$67</formula1>
    </dataValidation>
  </dataValidations>
  <printOptions horizontalCentered="1"/>
  <pageMargins left="0.59055118110236227" right="0.59055118110236227" top="0.39370078740157483" bottom="0.39370078740157483" header="0.51181102362204722" footer="0.19685039370078741"/>
  <pageSetup paperSize="9" scale="45" fitToHeight="0" orientation="portrait" cellComments="asDisplayed" r:id="rId1"/>
  <headerFooter alignWithMargins="0">
    <oddFooter>&amp;R&amp;P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8"/>
  <sheetViews>
    <sheetView view="pageBreakPreview" topLeftCell="A29" zoomScale="85" zoomScaleNormal="85" zoomScaleSheetLayoutView="85" workbookViewId="0">
      <selection activeCell="F40" sqref="F40"/>
    </sheetView>
  </sheetViews>
  <sheetFormatPr defaultColWidth="9" defaultRowHeight="13"/>
  <cols>
    <col min="1" max="1" width="25.36328125" style="1" customWidth="1"/>
    <col min="2" max="2" width="22.90625" style="2" customWidth="1"/>
    <col min="3" max="3" width="6.08984375" style="2" customWidth="1"/>
    <col min="4" max="4" width="5.08984375" style="2" bestFit="1" customWidth="1"/>
    <col min="5" max="5" width="15.36328125" style="2" customWidth="1"/>
    <col min="6" max="6" width="21.6328125" style="1" customWidth="1"/>
    <col min="7" max="9" width="8.90625" style="9" customWidth="1"/>
    <col min="10" max="10" width="14.08984375" style="1" customWidth="1"/>
    <col min="11" max="11" width="11" style="1" customWidth="1"/>
    <col min="12" max="12" width="10.90625" style="1" customWidth="1"/>
    <col min="13" max="13" width="9" style="1"/>
    <col min="14" max="22" width="12.90625" style="1" customWidth="1"/>
    <col min="23" max="16384" width="9" style="1"/>
  </cols>
  <sheetData>
    <row r="1" spans="1:23" s="31" customFormat="1">
      <c r="A1" s="35" t="s">
        <v>67</v>
      </c>
      <c r="B1" s="32"/>
      <c r="C1" s="32"/>
      <c r="D1" s="32"/>
      <c r="E1" s="32"/>
      <c r="G1" s="33"/>
      <c r="H1" s="33"/>
      <c r="I1" s="33"/>
      <c r="J1" s="34"/>
      <c r="K1" s="33"/>
      <c r="W1" s="19" t="s">
        <v>1</v>
      </c>
    </row>
    <row r="2" spans="1:23">
      <c r="B2" s="11"/>
      <c r="H2" s="18"/>
      <c r="I2" s="18"/>
      <c r="J2" s="18"/>
      <c r="K2" s="18"/>
      <c r="V2" s="34" t="s">
        <v>282</v>
      </c>
      <c r="W2" s="34">
        <v>12345678</v>
      </c>
    </row>
    <row r="3" spans="1:23">
      <c r="A3" s="1" t="s">
        <v>2</v>
      </c>
      <c r="B3" s="5"/>
      <c r="K3" s="9"/>
      <c r="V3" s="34" t="s">
        <v>3</v>
      </c>
      <c r="W3" s="220" t="s">
        <v>281</v>
      </c>
    </row>
    <row r="4" spans="1:23">
      <c r="A4" s="5"/>
      <c r="B4" s="5"/>
    </row>
    <row r="5" spans="1:23">
      <c r="A5" s="311" t="s">
        <v>68</v>
      </c>
      <c r="B5" s="311"/>
      <c r="C5" s="311"/>
      <c r="D5" s="311"/>
      <c r="E5" s="311"/>
    </row>
    <row r="7" spans="1:23">
      <c r="A7" s="1" t="s">
        <v>5</v>
      </c>
      <c r="B7" s="2" t="s">
        <v>6</v>
      </c>
    </row>
    <row r="8" spans="1:23">
      <c r="A8" s="1" t="s">
        <v>7</v>
      </c>
      <c r="B8" s="2" t="s">
        <v>8</v>
      </c>
    </row>
    <row r="9" spans="1:23">
      <c r="A9" s="1" t="s">
        <v>9</v>
      </c>
      <c r="B9" s="2" t="s">
        <v>10</v>
      </c>
    </row>
    <row r="10" spans="1:23">
      <c r="A10" s="1" t="s">
        <v>11</v>
      </c>
      <c r="B10" s="21" t="s">
        <v>342</v>
      </c>
    </row>
    <row r="11" spans="1:23" ht="33.75" customHeight="1">
      <c r="N11" s="299" t="s">
        <v>306</v>
      </c>
      <c r="O11" s="300"/>
      <c r="P11" s="301"/>
      <c r="R11" s="299" t="s">
        <v>307</v>
      </c>
      <c r="S11" s="300"/>
      <c r="T11" s="300"/>
      <c r="U11" s="300"/>
      <c r="V11" s="301"/>
    </row>
    <row r="12" spans="1:23" ht="60" customHeight="1">
      <c r="A12" s="73" t="s">
        <v>13</v>
      </c>
      <c r="B12" s="74" t="s">
        <v>14</v>
      </c>
      <c r="C12" s="74" t="s">
        <v>15</v>
      </c>
      <c r="D12" s="74" t="s">
        <v>16</v>
      </c>
      <c r="E12" s="74" t="s">
        <v>17</v>
      </c>
      <c r="F12" s="73" t="s">
        <v>18</v>
      </c>
      <c r="G12" s="75" t="s">
        <v>19</v>
      </c>
      <c r="H12" s="75" t="s">
        <v>20</v>
      </c>
      <c r="I12" s="75" t="s">
        <v>21</v>
      </c>
      <c r="J12" s="133" t="s">
        <v>22</v>
      </c>
      <c r="K12" s="240" t="s">
        <v>55</v>
      </c>
      <c r="L12" s="241" t="s">
        <v>23</v>
      </c>
      <c r="N12" s="289" t="s">
        <v>308</v>
      </c>
      <c r="O12" s="289" t="s">
        <v>309</v>
      </c>
      <c r="P12" s="289" t="s">
        <v>310</v>
      </c>
      <c r="R12" s="289" t="s">
        <v>311</v>
      </c>
      <c r="S12" s="289" t="s">
        <v>309</v>
      </c>
      <c r="T12" s="289" t="s">
        <v>312</v>
      </c>
      <c r="U12" s="289" t="s">
        <v>313</v>
      </c>
      <c r="V12" s="289" t="s">
        <v>314</v>
      </c>
    </row>
    <row r="13" spans="1:23" ht="32.15" customHeight="1">
      <c r="A13" s="77" t="s">
        <v>69</v>
      </c>
      <c r="B13" s="82" t="s">
        <v>70</v>
      </c>
      <c r="C13" s="83">
        <v>1</v>
      </c>
      <c r="D13" s="83" t="s">
        <v>71</v>
      </c>
      <c r="E13" s="83">
        <v>113400</v>
      </c>
      <c r="F13" s="77" t="s">
        <v>72</v>
      </c>
      <c r="G13" s="84" t="s">
        <v>73</v>
      </c>
      <c r="H13" s="84" t="s">
        <v>73</v>
      </c>
      <c r="I13" s="84" t="s">
        <v>73</v>
      </c>
      <c r="J13" s="81"/>
      <c r="K13" s="79"/>
      <c r="L13" s="79"/>
      <c r="N13" s="245"/>
      <c r="O13" s="245">
        <f t="shared" ref="O13:O15" si="0">IFERROR(ROUNDDOWN((+N13/1.1)*10%,0),"")</f>
        <v>0</v>
      </c>
      <c r="P13" s="245">
        <f>IFERROR(ROUNDDOWN(+O13*1.1,0),"")</f>
        <v>0</v>
      </c>
      <c r="R13" s="245"/>
      <c r="S13" s="245">
        <f t="shared" ref="S13:S24" si="1">IFERROR(ROUNDDOWN((+R13/1.1)*10%,0),"")</f>
        <v>0</v>
      </c>
      <c r="T13" s="245">
        <f t="shared" ref="T13:T24" si="2">IFERROR(+S13-U13,"")</f>
        <v>0</v>
      </c>
      <c r="U13" s="245">
        <f t="shared" ref="U13" si="3">IFERROR(ROUNDDOWN(+S13*20%,0),"")</f>
        <v>0</v>
      </c>
      <c r="V13" s="245">
        <f>IFERROR(ROUNDDOWN(+U13*1.1,0),"")</f>
        <v>0</v>
      </c>
    </row>
    <row r="14" spans="1:23" ht="32.15" customHeight="1">
      <c r="A14" s="77" t="s">
        <v>74</v>
      </c>
      <c r="B14" s="82" t="s">
        <v>70</v>
      </c>
      <c r="C14" s="83">
        <v>1</v>
      </c>
      <c r="D14" s="83" t="s">
        <v>28</v>
      </c>
      <c r="E14" s="83">
        <v>570000</v>
      </c>
      <c r="F14" s="77" t="s">
        <v>72</v>
      </c>
      <c r="G14" s="84" t="s">
        <v>73</v>
      </c>
      <c r="H14" s="84" t="s">
        <v>73</v>
      </c>
      <c r="I14" s="84" t="s">
        <v>73</v>
      </c>
      <c r="J14" s="81"/>
      <c r="K14" s="83"/>
      <c r="L14" s="83"/>
      <c r="N14" s="245"/>
      <c r="O14" s="245">
        <f t="shared" ref="O14" si="4">IFERROR(ROUNDDOWN((+N14/1.1)*10%,0),"")</f>
        <v>0</v>
      </c>
      <c r="P14" s="245">
        <f>IFERROR(ROUNDDOWN(+O14*1.1,0),"")</f>
        <v>0</v>
      </c>
      <c r="R14" s="245"/>
      <c r="S14" s="245">
        <f t="shared" ref="S14" si="5">IFERROR(ROUNDDOWN((+R14/1.1)*10%,0),"")</f>
        <v>0</v>
      </c>
      <c r="T14" s="245">
        <f t="shared" ref="T14" si="6">IFERROR(+S14-U14,"")</f>
        <v>0</v>
      </c>
      <c r="U14" s="245">
        <f>IFERROR(ROUNDDOWN(+S14*20%,0),"")</f>
        <v>0</v>
      </c>
      <c r="V14" s="245">
        <f>IFERROR(ROUNDDOWN(+U14*1.1,0),"")</f>
        <v>0</v>
      </c>
    </row>
    <row r="15" spans="1:23" ht="32.15" customHeight="1">
      <c r="A15" s="77" t="s">
        <v>75</v>
      </c>
      <c r="B15" s="82" t="s">
        <v>70</v>
      </c>
      <c r="C15" s="83">
        <v>1</v>
      </c>
      <c r="D15" s="83" t="s">
        <v>28</v>
      </c>
      <c r="E15" s="83">
        <v>1250000</v>
      </c>
      <c r="F15" s="77" t="s">
        <v>72</v>
      </c>
      <c r="G15" s="84" t="s">
        <v>73</v>
      </c>
      <c r="H15" s="84" t="s">
        <v>73</v>
      </c>
      <c r="I15" s="84" t="s">
        <v>73</v>
      </c>
      <c r="J15" s="81"/>
      <c r="K15" s="83"/>
      <c r="L15" s="83"/>
      <c r="N15" s="245"/>
      <c r="O15" s="245">
        <f t="shared" si="0"/>
        <v>0</v>
      </c>
      <c r="P15" s="245">
        <f>IFERROR(ROUNDDOWN(+O15*1.1,0),"")</f>
        <v>0</v>
      </c>
      <c r="R15" s="245"/>
      <c r="S15" s="245">
        <f t="shared" si="1"/>
        <v>0</v>
      </c>
      <c r="T15" s="245">
        <f t="shared" si="2"/>
        <v>0</v>
      </c>
      <c r="U15" s="245">
        <f>IFERROR(ROUNDDOWN(+S15*20%,0),"")</f>
        <v>0</v>
      </c>
      <c r="V15" s="245">
        <f>IFERROR(ROUNDDOWN(+U15*1.1,0),"")</f>
        <v>0</v>
      </c>
    </row>
    <row r="16" spans="1:23" ht="32.15" customHeight="1">
      <c r="A16" s="86" t="s">
        <v>24</v>
      </c>
      <c r="B16" s="87"/>
      <c r="C16" s="88"/>
      <c r="D16" s="88"/>
      <c r="E16" s="88">
        <f>SUBTOTAL(9,E13:E15)</f>
        <v>1933400</v>
      </c>
      <c r="F16" s="86"/>
      <c r="G16" s="89"/>
      <c r="H16" s="89"/>
      <c r="I16" s="89"/>
      <c r="J16" s="216"/>
      <c r="K16" s="88">
        <f>SUBTOTAL(9,K13:K15)</f>
        <v>0</v>
      </c>
      <c r="L16" s="88">
        <f>SUBTOTAL(9,L12:L15)</f>
        <v>0</v>
      </c>
      <c r="N16" s="253"/>
      <c r="O16" s="253"/>
      <c r="P16" s="253"/>
      <c r="R16" s="253"/>
      <c r="S16" s="253"/>
      <c r="T16" s="253"/>
      <c r="U16" s="253"/>
      <c r="V16" s="253"/>
    </row>
    <row r="17" spans="1:22" ht="32.15" customHeight="1">
      <c r="A17" s="77" t="s">
        <v>76</v>
      </c>
      <c r="B17" s="82" t="s">
        <v>335</v>
      </c>
      <c r="C17" s="83">
        <v>1</v>
      </c>
      <c r="D17" s="83" t="s">
        <v>28</v>
      </c>
      <c r="E17" s="83">
        <v>15540</v>
      </c>
      <c r="F17" s="77" t="s">
        <v>72</v>
      </c>
      <c r="G17" s="84" t="s">
        <v>73</v>
      </c>
      <c r="H17" s="84" t="s">
        <v>73</v>
      </c>
      <c r="I17" s="84" t="s">
        <v>73</v>
      </c>
      <c r="J17" s="81" t="s">
        <v>77</v>
      </c>
      <c r="K17" s="83"/>
      <c r="L17" s="83"/>
      <c r="N17" s="245"/>
      <c r="O17" s="245">
        <f t="shared" ref="O17:O24" si="7">IFERROR(ROUNDDOWN((+N17/1.1)*10%,0),"")</f>
        <v>0</v>
      </c>
      <c r="P17" s="245">
        <f t="shared" ref="P17:P24" si="8">IFERROR(ROUNDDOWN(+O17*1.1,0),"")</f>
        <v>0</v>
      </c>
      <c r="R17" s="245"/>
      <c r="S17" s="245">
        <f t="shared" si="1"/>
        <v>0</v>
      </c>
      <c r="T17" s="245">
        <f t="shared" si="2"/>
        <v>0</v>
      </c>
      <c r="U17" s="245">
        <f t="shared" ref="U17:U23" si="9">IFERROR(ROUNDDOWN(+S17*20%,0),"")</f>
        <v>0</v>
      </c>
      <c r="V17" s="245">
        <f t="shared" ref="V17:V24" si="10">IFERROR(ROUNDDOWN(+U17*1.1,0),"")</f>
        <v>0</v>
      </c>
    </row>
    <row r="18" spans="1:22" ht="32.15" customHeight="1">
      <c r="A18" s="77" t="s">
        <v>78</v>
      </c>
      <c r="B18" s="82" t="s">
        <v>79</v>
      </c>
      <c r="C18" s="83"/>
      <c r="D18" s="83"/>
      <c r="E18" s="83">
        <v>550</v>
      </c>
      <c r="F18" s="77" t="s">
        <v>80</v>
      </c>
      <c r="G18" s="84" t="s">
        <v>73</v>
      </c>
      <c r="H18" s="84" t="s">
        <v>73</v>
      </c>
      <c r="I18" s="84" t="s">
        <v>73</v>
      </c>
      <c r="J18" s="81" t="s">
        <v>77</v>
      </c>
      <c r="K18" s="83"/>
      <c r="L18" s="83"/>
      <c r="N18" s="245"/>
      <c r="O18" s="245">
        <f t="shared" si="7"/>
        <v>0</v>
      </c>
      <c r="P18" s="245">
        <f t="shared" si="8"/>
        <v>0</v>
      </c>
      <c r="R18" s="245"/>
      <c r="S18" s="245">
        <f t="shared" si="1"/>
        <v>0</v>
      </c>
      <c r="T18" s="245">
        <f t="shared" si="2"/>
        <v>0</v>
      </c>
      <c r="U18" s="245">
        <f>IFERROR(ROUNDDOWN(+S18*20%,0),"")</f>
        <v>0</v>
      </c>
      <c r="V18" s="245">
        <f t="shared" si="10"/>
        <v>0</v>
      </c>
    </row>
    <row r="19" spans="1:22" ht="32.15" customHeight="1">
      <c r="A19" s="77" t="s">
        <v>332</v>
      </c>
      <c r="B19" s="82" t="s">
        <v>334</v>
      </c>
      <c r="C19" s="83">
        <v>1</v>
      </c>
      <c r="D19" s="83" t="s">
        <v>333</v>
      </c>
      <c r="E19" s="83">
        <v>113400</v>
      </c>
      <c r="F19" s="77" t="s">
        <v>72</v>
      </c>
      <c r="G19" s="84" t="s">
        <v>73</v>
      </c>
      <c r="H19" s="84" t="s">
        <v>73</v>
      </c>
      <c r="I19" s="84" t="s">
        <v>73</v>
      </c>
      <c r="J19" s="297" t="s">
        <v>336</v>
      </c>
      <c r="K19" s="83"/>
      <c r="L19" s="83"/>
      <c r="N19" s="245"/>
      <c r="O19" s="245">
        <f t="shared" si="7"/>
        <v>0</v>
      </c>
      <c r="P19" s="245">
        <f t="shared" si="8"/>
        <v>0</v>
      </c>
      <c r="R19" s="245"/>
      <c r="S19" s="245">
        <f t="shared" si="1"/>
        <v>0</v>
      </c>
      <c r="T19" s="245">
        <f t="shared" si="2"/>
        <v>0</v>
      </c>
      <c r="U19" s="245">
        <f t="shared" ref="U19" si="11">IFERROR(ROUNDDOWN(+S19*20%,0),"")</f>
        <v>0</v>
      </c>
      <c r="V19" s="245">
        <f t="shared" si="10"/>
        <v>0</v>
      </c>
    </row>
    <row r="20" spans="1:22" ht="32.15" customHeight="1">
      <c r="A20" s="77" t="s">
        <v>81</v>
      </c>
      <c r="B20" s="82" t="s">
        <v>335</v>
      </c>
      <c r="C20" s="83">
        <v>1</v>
      </c>
      <c r="D20" s="83" t="s">
        <v>28</v>
      </c>
      <c r="E20" s="83">
        <v>99960</v>
      </c>
      <c r="F20" s="77" t="s">
        <v>72</v>
      </c>
      <c r="G20" s="84" t="s">
        <v>73</v>
      </c>
      <c r="H20" s="84" t="s">
        <v>73</v>
      </c>
      <c r="I20" s="84" t="s">
        <v>73</v>
      </c>
      <c r="J20" s="81" t="s">
        <v>77</v>
      </c>
      <c r="K20" s="83"/>
      <c r="L20" s="83"/>
      <c r="N20" s="245"/>
      <c r="O20" s="245">
        <f t="shared" ref="O20:O21" si="12">IFERROR(ROUNDDOWN((+N20/1.1)*10%,0),"")</f>
        <v>0</v>
      </c>
      <c r="P20" s="245">
        <f t="shared" ref="P20:P21" si="13">IFERROR(ROUNDDOWN(+O20*1.1,0),"")</f>
        <v>0</v>
      </c>
      <c r="R20" s="245"/>
      <c r="S20" s="245">
        <f t="shared" ref="S20:S21" si="14">IFERROR(ROUNDDOWN((+R20/1.1)*10%,0),"")</f>
        <v>0</v>
      </c>
      <c r="T20" s="245">
        <f t="shared" ref="T20:T21" si="15">IFERROR(+S20-U20,"")</f>
        <v>0</v>
      </c>
      <c r="U20" s="245">
        <f>IFERROR(ROUNDDOWN(+S20*20%,0),"")</f>
        <v>0</v>
      </c>
      <c r="V20" s="245">
        <f t="shared" ref="V20:V21" si="16">IFERROR(ROUNDDOWN(+U20*1.1,0),"")</f>
        <v>0</v>
      </c>
    </row>
    <row r="21" spans="1:22" ht="32.15" customHeight="1">
      <c r="A21" s="77" t="s">
        <v>81</v>
      </c>
      <c r="B21" s="82" t="s">
        <v>335</v>
      </c>
      <c r="C21" s="83"/>
      <c r="D21" s="83"/>
      <c r="E21" s="83">
        <v>89775</v>
      </c>
      <c r="F21" s="77" t="s">
        <v>72</v>
      </c>
      <c r="G21" s="84" t="s">
        <v>73</v>
      </c>
      <c r="H21" s="84" t="s">
        <v>73</v>
      </c>
      <c r="I21" s="84" t="s">
        <v>73</v>
      </c>
      <c r="J21" s="81" t="s">
        <v>77</v>
      </c>
      <c r="K21" s="83"/>
      <c r="L21" s="83"/>
      <c r="N21" s="245"/>
      <c r="O21" s="245">
        <f t="shared" si="12"/>
        <v>0</v>
      </c>
      <c r="P21" s="245">
        <f t="shared" si="13"/>
        <v>0</v>
      </c>
      <c r="R21" s="245"/>
      <c r="S21" s="245">
        <f t="shared" si="14"/>
        <v>0</v>
      </c>
      <c r="T21" s="245">
        <f t="shared" si="15"/>
        <v>0</v>
      </c>
      <c r="U21" s="245">
        <f t="shared" ref="U21" si="17">IFERROR(ROUNDDOWN(+S21*20%,0),"")</f>
        <v>0</v>
      </c>
      <c r="V21" s="245">
        <f t="shared" si="16"/>
        <v>0</v>
      </c>
    </row>
    <row r="22" spans="1:22" ht="32.15" customHeight="1">
      <c r="A22" s="77" t="s">
        <v>76</v>
      </c>
      <c r="B22" s="82" t="s">
        <v>335</v>
      </c>
      <c r="C22" s="83"/>
      <c r="D22" s="83"/>
      <c r="E22" s="83">
        <v>1100000</v>
      </c>
      <c r="F22" s="77" t="s">
        <v>72</v>
      </c>
      <c r="G22" s="84" t="s">
        <v>73</v>
      </c>
      <c r="H22" s="84" t="s">
        <v>73</v>
      </c>
      <c r="I22" s="84" t="s">
        <v>73</v>
      </c>
      <c r="J22" s="81" t="s">
        <v>77</v>
      </c>
      <c r="K22" s="83"/>
      <c r="L22" s="83"/>
      <c r="N22" s="245"/>
      <c r="O22" s="245">
        <f t="shared" si="7"/>
        <v>0</v>
      </c>
      <c r="P22" s="245">
        <f t="shared" si="8"/>
        <v>0</v>
      </c>
      <c r="R22" s="245"/>
      <c r="S22" s="245">
        <f t="shared" si="1"/>
        <v>0</v>
      </c>
      <c r="T22" s="245">
        <f t="shared" si="2"/>
        <v>0</v>
      </c>
      <c r="U22" s="245">
        <f>IFERROR(ROUNDDOWN(+S22*20%,0),"")</f>
        <v>0</v>
      </c>
      <c r="V22" s="245">
        <f t="shared" si="10"/>
        <v>0</v>
      </c>
    </row>
    <row r="23" spans="1:22" ht="54" customHeight="1">
      <c r="A23" s="77" t="s">
        <v>82</v>
      </c>
      <c r="B23" s="82" t="s">
        <v>334</v>
      </c>
      <c r="C23" s="83">
        <v>1</v>
      </c>
      <c r="D23" s="83" t="s">
        <v>28</v>
      </c>
      <c r="E23" s="83">
        <v>110000</v>
      </c>
      <c r="F23" s="77" t="s">
        <v>279</v>
      </c>
      <c r="G23" s="84" t="s">
        <v>73</v>
      </c>
      <c r="H23" s="84" t="s">
        <v>73</v>
      </c>
      <c r="I23" s="84" t="s">
        <v>73</v>
      </c>
      <c r="J23" s="77" t="s">
        <v>280</v>
      </c>
      <c r="K23" s="83"/>
      <c r="L23" s="83"/>
      <c r="N23" s="245"/>
      <c r="O23" s="245">
        <f t="shared" si="7"/>
        <v>0</v>
      </c>
      <c r="P23" s="245">
        <f t="shared" si="8"/>
        <v>0</v>
      </c>
      <c r="R23" s="245">
        <v>110000</v>
      </c>
      <c r="S23" s="245">
        <f t="shared" si="1"/>
        <v>10000</v>
      </c>
      <c r="T23" s="245">
        <f t="shared" si="2"/>
        <v>8000</v>
      </c>
      <c r="U23" s="245">
        <f t="shared" si="9"/>
        <v>2000</v>
      </c>
      <c r="V23" s="245">
        <f t="shared" si="10"/>
        <v>2200</v>
      </c>
    </row>
    <row r="24" spans="1:22" ht="32.15" customHeight="1">
      <c r="A24" s="77" t="s">
        <v>82</v>
      </c>
      <c r="B24" s="82" t="s">
        <v>334</v>
      </c>
      <c r="C24" s="83">
        <v>1</v>
      </c>
      <c r="D24" s="83" t="s">
        <v>83</v>
      </c>
      <c r="E24" s="83">
        <v>3000</v>
      </c>
      <c r="F24" s="77" t="s">
        <v>92</v>
      </c>
      <c r="G24" s="84" t="s">
        <v>73</v>
      </c>
      <c r="H24" s="84" t="s">
        <v>73</v>
      </c>
      <c r="I24" s="84" t="s">
        <v>73</v>
      </c>
      <c r="J24" s="81" t="s">
        <v>84</v>
      </c>
      <c r="K24" s="83"/>
      <c r="L24" s="79"/>
      <c r="N24" s="245"/>
      <c r="O24" s="245">
        <f t="shared" si="7"/>
        <v>0</v>
      </c>
      <c r="P24" s="245">
        <f t="shared" si="8"/>
        <v>0</v>
      </c>
      <c r="R24" s="245"/>
      <c r="S24" s="245">
        <f t="shared" si="1"/>
        <v>0</v>
      </c>
      <c r="T24" s="245">
        <f t="shared" si="2"/>
        <v>0</v>
      </c>
      <c r="U24" s="245">
        <f>IFERROR(ROUNDDOWN(+S24*20%,0),"")</f>
        <v>0</v>
      </c>
      <c r="V24" s="245">
        <f t="shared" si="10"/>
        <v>0</v>
      </c>
    </row>
    <row r="25" spans="1:22" ht="32.15" customHeight="1">
      <c r="A25" s="86" t="s">
        <v>25</v>
      </c>
      <c r="B25" s="87"/>
      <c r="C25" s="88"/>
      <c r="D25" s="88"/>
      <c r="E25" s="88">
        <f>SUBTOTAL(9,E17:E24)</f>
        <v>1532225</v>
      </c>
      <c r="F25" s="86"/>
      <c r="G25" s="89"/>
      <c r="H25" s="89"/>
      <c r="I25" s="89"/>
      <c r="J25" s="216"/>
      <c r="K25" s="88">
        <f>SUBTOTAL(9,K17:K22)</f>
        <v>0</v>
      </c>
      <c r="L25" s="88">
        <f>SUBTOTAL(9,L20:L24)</f>
        <v>0</v>
      </c>
      <c r="N25" s="253">
        <f>SUBTOTAL(9,N17:N24)</f>
        <v>0</v>
      </c>
      <c r="O25" s="253">
        <f>SUBTOTAL(9,O17:O24)</f>
        <v>0</v>
      </c>
      <c r="P25" s="253">
        <f>SUBTOTAL(9,P17:P24)</f>
        <v>0</v>
      </c>
      <c r="R25" s="253">
        <f>SUBTOTAL(9,R17:R24)</f>
        <v>110000</v>
      </c>
      <c r="S25" s="253">
        <f>SUBTOTAL(9,S17:S24)</f>
        <v>10000</v>
      </c>
      <c r="T25" s="253">
        <f>SUBTOTAL(9,T17:T24)</f>
        <v>8000</v>
      </c>
      <c r="U25" s="253">
        <f>SUBTOTAL(9,U17:U24)</f>
        <v>2000</v>
      </c>
      <c r="V25" s="253">
        <f>SUBTOTAL(9,V17:V24)</f>
        <v>2200</v>
      </c>
    </row>
    <row r="26" spans="1:22" ht="32.15" customHeight="1">
      <c r="A26" s="91" t="s">
        <v>85</v>
      </c>
      <c r="B26" s="92"/>
      <c r="C26" s="93"/>
      <c r="D26" s="93"/>
      <c r="E26" s="93">
        <f>SUBTOTAL(9,E13:E25)</f>
        <v>3465625</v>
      </c>
      <c r="F26" s="91"/>
      <c r="G26" s="94"/>
      <c r="H26" s="94"/>
      <c r="I26" s="94"/>
      <c r="J26" s="215"/>
      <c r="K26" s="93">
        <f>SUBTOTAL(9,K13:K25)</f>
        <v>0</v>
      </c>
      <c r="L26" s="93">
        <f>SUBTOTAL(9,L16:L25)</f>
        <v>0</v>
      </c>
      <c r="N26" s="258">
        <f>SUBTOTAL(9,N13:N25)</f>
        <v>0</v>
      </c>
      <c r="O26" s="258">
        <f>SUBTOTAL(9,O13:O25)</f>
        <v>0</v>
      </c>
      <c r="P26" s="258">
        <f>SUBTOTAL(9,P13:P25)</f>
        <v>0</v>
      </c>
      <c r="R26" s="258">
        <f>SUBTOTAL(9,R13:R25)</f>
        <v>110000</v>
      </c>
      <c r="S26" s="258">
        <f>SUBTOTAL(9,S13:S25)</f>
        <v>10000</v>
      </c>
      <c r="T26" s="258">
        <f>SUBTOTAL(9,T13:T25)</f>
        <v>8000</v>
      </c>
      <c r="U26" s="258">
        <f>SUBTOTAL(9,U13:U25)</f>
        <v>2000</v>
      </c>
      <c r="V26" s="258">
        <f>SUBTOTAL(9,V13:V25)</f>
        <v>2200</v>
      </c>
    </row>
    <row r="27" spans="1:22" ht="32.15" customHeight="1">
      <c r="A27" s="77" t="s">
        <v>27</v>
      </c>
      <c r="B27" s="82"/>
      <c r="C27" s="83">
        <v>1</v>
      </c>
      <c r="D27" s="83" t="s">
        <v>28</v>
      </c>
      <c r="E27" s="83">
        <v>1867440</v>
      </c>
      <c r="F27" s="82"/>
      <c r="G27" s="84" t="s">
        <v>86</v>
      </c>
      <c r="H27" s="84" t="s">
        <v>86</v>
      </c>
      <c r="I27" s="84" t="s">
        <v>86</v>
      </c>
      <c r="J27" s="81"/>
      <c r="K27" s="79"/>
      <c r="L27" s="83"/>
      <c r="N27" s="245"/>
      <c r="O27" s="245">
        <f t="shared" ref="O27" si="18">IFERROR(ROUNDDOWN((+N27/1.1)*10%,0),"")</f>
        <v>0</v>
      </c>
      <c r="P27" s="245">
        <f>IFERROR(ROUNDDOWN(+O27*1.1,0),"")</f>
        <v>0</v>
      </c>
      <c r="R27" s="245"/>
      <c r="S27" s="245">
        <f t="shared" ref="S27" si="19">IFERROR(ROUNDDOWN((+R27/1.1)*10%,0),"")</f>
        <v>0</v>
      </c>
      <c r="T27" s="245">
        <f t="shared" ref="T27" si="20">IFERROR(+S27-U27,"")</f>
        <v>0</v>
      </c>
      <c r="U27" s="245">
        <f t="shared" ref="U27" si="21">IFERROR(ROUNDDOWN(+S27*20%,0),"")</f>
        <v>0</v>
      </c>
      <c r="V27" s="245">
        <f>IFERROR(ROUNDDOWN(+U27*1.1,0),"")</f>
        <v>0</v>
      </c>
    </row>
    <row r="28" spans="1:22" ht="32.15" customHeight="1">
      <c r="A28" s="86" t="s">
        <v>29</v>
      </c>
      <c r="B28" s="87"/>
      <c r="C28" s="88"/>
      <c r="D28" s="88"/>
      <c r="E28" s="88">
        <f>SUBTOTAL(9,E27:E27)</f>
        <v>1867440</v>
      </c>
      <c r="F28" s="86"/>
      <c r="G28" s="89"/>
      <c r="H28" s="89"/>
      <c r="I28" s="89"/>
      <c r="J28" s="216"/>
      <c r="K28" s="88">
        <f>SUBTOTAL(9,K27:K27)</f>
        <v>0</v>
      </c>
      <c r="L28" s="88">
        <f>SUBTOTAL(9,L26:L27)</f>
        <v>0</v>
      </c>
      <c r="N28" s="253"/>
      <c r="O28" s="253"/>
      <c r="P28" s="253"/>
      <c r="R28" s="253"/>
      <c r="S28" s="253"/>
      <c r="T28" s="253"/>
      <c r="U28" s="253"/>
      <c r="V28" s="253"/>
    </row>
    <row r="29" spans="1:22" ht="32.15" customHeight="1">
      <c r="A29" s="77" t="s">
        <v>87</v>
      </c>
      <c r="B29" s="82"/>
      <c r="C29" s="83"/>
      <c r="D29" s="83"/>
      <c r="E29" s="83">
        <v>10000</v>
      </c>
      <c r="F29" s="82" t="s">
        <v>88</v>
      </c>
      <c r="G29" s="84" t="s">
        <v>86</v>
      </c>
      <c r="H29" s="84" t="s">
        <v>86</v>
      </c>
      <c r="I29" s="84" t="s">
        <v>73</v>
      </c>
      <c r="J29" s="81"/>
      <c r="K29" s="83"/>
      <c r="L29" s="83"/>
      <c r="N29" s="245">
        <v>10000</v>
      </c>
      <c r="O29" s="245">
        <f t="shared" ref="O29:O31" si="22">IFERROR(ROUNDDOWN((+N29/1.1)*10%,0),"")</f>
        <v>909</v>
      </c>
      <c r="P29" s="245">
        <f>IFERROR(ROUNDDOWN(+O29*1.1,0),"")</f>
        <v>999</v>
      </c>
      <c r="R29" s="245"/>
      <c r="S29" s="245">
        <f t="shared" ref="S29:S31" si="23">IFERROR(ROUNDDOWN((+R29/1.1)*10%,0),"")</f>
        <v>0</v>
      </c>
      <c r="T29" s="245">
        <f t="shared" ref="T29:T31" si="24">IFERROR(+S29-U29,"")</f>
        <v>0</v>
      </c>
      <c r="U29" s="245">
        <f t="shared" ref="U29:U31" si="25">IFERROR(ROUNDDOWN(+S29*20%,0),"")</f>
        <v>0</v>
      </c>
      <c r="V29" s="245">
        <f t="shared" ref="V29:V31" si="26">IFERROR(ROUNDDOWN(+U29*1.1,0),"")</f>
        <v>0</v>
      </c>
    </row>
    <row r="30" spans="1:22" ht="32.15" customHeight="1">
      <c r="A30" s="77" t="s">
        <v>89</v>
      </c>
      <c r="B30" s="82"/>
      <c r="C30" s="83"/>
      <c r="D30" s="83"/>
      <c r="E30" s="83">
        <v>1000</v>
      </c>
      <c r="F30" s="82" t="s">
        <v>90</v>
      </c>
      <c r="G30" s="84" t="s">
        <v>86</v>
      </c>
      <c r="H30" s="84" t="s">
        <v>86</v>
      </c>
      <c r="I30" s="84" t="s">
        <v>73</v>
      </c>
      <c r="J30" s="81"/>
      <c r="K30" s="83"/>
      <c r="L30" s="83"/>
      <c r="N30" s="245"/>
      <c r="O30" s="245">
        <f t="shared" ref="O30" si="27">IFERROR(ROUNDDOWN((+N30/1.1)*10%,0),"")</f>
        <v>0</v>
      </c>
      <c r="P30" s="245">
        <f>IFERROR(ROUNDDOWN(+O30*1.1,0),"")</f>
        <v>0</v>
      </c>
      <c r="R30" s="245"/>
      <c r="S30" s="245">
        <f t="shared" ref="S30" si="28">IFERROR(ROUNDDOWN((+R30/1.1)*10%,0),"")</f>
        <v>0</v>
      </c>
      <c r="T30" s="245">
        <f t="shared" ref="T30" si="29">IFERROR(+S30-U30,"")</f>
        <v>0</v>
      </c>
      <c r="U30" s="245">
        <f t="shared" ref="U30" si="30">IFERROR(ROUNDDOWN(+S30*20%,0),"")</f>
        <v>0</v>
      </c>
      <c r="V30" s="245">
        <f t="shared" ref="V30" si="31">IFERROR(ROUNDDOWN(+U30*1.1,0),"")</f>
        <v>0</v>
      </c>
    </row>
    <row r="31" spans="1:22" ht="31" customHeight="1">
      <c r="A31" s="77" t="s">
        <v>91</v>
      </c>
      <c r="B31" s="134"/>
      <c r="C31" s="135"/>
      <c r="D31" s="135"/>
      <c r="E31" s="135">
        <v>6000</v>
      </c>
      <c r="F31" s="134" t="s">
        <v>92</v>
      </c>
      <c r="G31" s="84" t="s">
        <v>86</v>
      </c>
      <c r="H31" s="84" t="s">
        <v>86</v>
      </c>
      <c r="I31" s="84" t="s">
        <v>73</v>
      </c>
      <c r="J31" s="81" t="s">
        <v>93</v>
      </c>
      <c r="K31" s="85"/>
      <c r="L31" s="83"/>
      <c r="N31" s="245"/>
      <c r="O31" s="245">
        <f t="shared" si="22"/>
        <v>0</v>
      </c>
      <c r="P31" s="245">
        <f>IFERROR(ROUNDDOWN(+O31*1.1,0),"")</f>
        <v>0</v>
      </c>
      <c r="R31" s="245"/>
      <c r="S31" s="245">
        <f t="shared" si="23"/>
        <v>0</v>
      </c>
      <c r="T31" s="245">
        <f t="shared" si="24"/>
        <v>0</v>
      </c>
      <c r="U31" s="245">
        <f t="shared" si="25"/>
        <v>0</v>
      </c>
      <c r="V31" s="245">
        <f t="shared" si="26"/>
        <v>0</v>
      </c>
    </row>
    <row r="32" spans="1:22" ht="32.15" customHeight="1">
      <c r="A32" s="86" t="s">
        <v>30</v>
      </c>
      <c r="B32" s="87"/>
      <c r="C32" s="88"/>
      <c r="D32" s="88"/>
      <c r="E32" s="88">
        <f>SUBTOTAL(9,E29:E31)</f>
        <v>17000</v>
      </c>
      <c r="F32" s="86"/>
      <c r="G32" s="89"/>
      <c r="H32" s="89"/>
      <c r="I32" s="89"/>
      <c r="J32" s="216"/>
      <c r="K32" s="88">
        <f>SUBTOTAL(9,K29:K31)</f>
        <v>0</v>
      </c>
      <c r="L32" s="98">
        <f>SUBTOTAL(9,L31:L31)</f>
        <v>0</v>
      </c>
      <c r="N32" s="253">
        <f>SUBTOTAL(9,N29:N31)</f>
        <v>10000</v>
      </c>
      <c r="O32" s="253">
        <f>SUBTOTAL(9,O29:O31)</f>
        <v>909</v>
      </c>
      <c r="P32" s="253">
        <f>SUBTOTAL(9,P29:P31)</f>
        <v>999</v>
      </c>
      <c r="R32" s="253">
        <f>SUBTOTAL(9,R29:R31)</f>
        <v>0</v>
      </c>
      <c r="S32" s="253">
        <f>SUBTOTAL(9,S29:S31)</f>
        <v>0</v>
      </c>
      <c r="T32" s="253">
        <f>SUBTOTAL(9,T29:T31)</f>
        <v>0</v>
      </c>
      <c r="U32" s="253">
        <f>SUBTOTAL(9,U29:U31)</f>
        <v>0</v>
      </c>
      <c r="V32" s="253">
        <f>SUBTOTAL(9,V29:V31)</f>
        <v>0</v>
      </c>
    </row>
    <row r="33" spans="1:22" ht="32.15" customHeight="1">
      <c r="A33" s="91" t="s">
        <v>94</v>
      </c>
      <c r="B33" s="92"/>
      <c r="C33" s="93"/>
      <c r="D33" s="93"/>
      <c r="E33" s="93">
        <f>SUBTOTAL(9,E27:E32)</f>
        <v>1884440</v>
      </c>
      <c r="F33" s="91"/>
      <c r="G33" s="94"/>
      <c r="H33" s="94"/>
      <c r="I33" s="94"/>
      <c r="J33" s="215"/>
      <c r="K33" s="93">
        <f>SUBTOTAL(9,K27:K32)</f>
        <v>0</v>
      </c>
      <c r="L33" s="93">
        <f>SUBTOTAL(9,L27:L32)</f>
        <v>0</v>
      </c>
      <c r="N33" s="258">
        <f>SUBTOTAL(9,N27:N32)</f>
        <v>10000</v>
      </c>
      <c r="O33" s="258">
        <f>SUBTOTAL(9,O27:O32)</f>
        <v>909</v>
      </c>
      <c r="P33" s="258">
        <f>SUBTOTAL(9,P27:P32)</f>
        <v>999</v>
      </c>
      <c r="R33" s="258">
        <f>SUBTOTAL(9,R27:R32)</f>
        <v>0</v>
      </c>
      <c r="S33" s="258">
        <f>SUBTOTAL(9,S27:S32)</f>
        <v>0</v>
      </c>
      <c r="T33" s="258">
        <f>SUBTOTAL(9,T27:T32)</f>
        <v>0</v>
      </c>
      <c r="U33" s="258">
        <f>SUBTOTAL(9,U27:U32)</f>
        <v>0</v>
      </c>
      <c r="V33" s="258">
        <f>SUBTOTAL(9,V27:V32)</f>
        <v>0</v>
      </c>
    </row>
    <row r="34" spans="1:22" ht="32.15" customHeight="1">
      <c r="A34" s="77" t="s">
        <v>95</v>
      </c>
      <c r="B34" s="82"/>
      <c r="C34" s="83">
        <v>1</v>
      </c>
      <c r="D34" s="83" t="s">
        <v>28</v>
      </c>
      <c r="E34" s="83">
        <v>5880</v>
      </c>
      <c r="F34" s="77"/>
      <c r="G34" s="84" t="s">
        <v>86</v>
      </c>
      <c r="H34" s="84" t="s">
        <v>86</v>
      </c>
      <c r="I34" s="84" t="s">
        <v>277</v>
      </c>
      <c r="J34" s="81"/>
      <c r="K34" s="83"/>
      <c r="L34" s="83"/>
      <c r="N34" s="245"/>
      <c r="O34" s="245">
        <f t="shared" ref="O34" si="32">IFERROR(ROUNDDOWN((+N34/1.1)*10%,0),"")</f>
        <v>0</v>
      </c>
      <c r="P34" s="245">
        <f>IFERROR(ROUNDDOWN(+O34*1.1,0),"")</f>
        <v>0</v>
      </c>
      <c r="R34" s="245"/>
      <c r="S34" s="245">
        <f t="shared" ref="S34" si="33">IFERROR(ROUNDDOWN((+R34/1.1)*10%,0),"")</f>
        <v>0</v>
      </c>
      <c r="T34" s="245">
        <f t="shared" ref="T34" si="34">IFERROR(+S34-U34,"")</f>
        <v>0</v>
      </c>
      <c r="U34" s="245">
        <f t="shared" ref="U34" si="35">IFERROR(ROUNDDOWN(+S34*20%,0),"")</f>
        <v>0</v>
      </c>
      <c r="V34" s="245">
        <f>IFERROR(ROUNDDOWN(+U34*1.1,0),"")</f>
        <v>0</v>
      </c>
    </row>
    <row r="35" spans="1:22" ht="32.15" customHeight="1">
      <c r="A35" s="96" t="s">
        <v>33</v>
      </c>
      <c r="B35" s="97"/>
      <c r="C35" s="98"/>
      <c r="D35" s="98"/>
      <c r="E35" s="98">
        <f>SUBTOTAL(9,E34:E34)</f>
        <v>5880</v>
      </c>
      <c r="F35" s="96"/>
      <c r="G35" s="99"/>
      <c r="H35" s="99"/>
      <c r="I35" s="99"/>
      <c r="J35" s="217"/>
      <c r="K35" s="98">
        <f>SUBTOTAL(9,K34:K34)</f>
        <v>0</v>
      </c>
      <c r="L35" s="98">
        <f>SUBTOTAL(9,L33:L33)</f>
        <v>0</v>
      </c>
      <c r="N35" s="263">
        <f>SUBTOTAL(9,N34:N34)</f>
        <v>0</v>
      </c>
      <c r="O35" s="263">
        <f>SUBTOTAL(9,O34:O34)</f>
        <v>0</v>
      </c>
      <c r="P35" s="263">
        <f>SUBTOTAL(9,P34:P34)</f>
        <v>0</v>
      </c>
      <c r="R35" s="263">
        <f>SUBTOTAL(9,R34:R34)</f>
        <v>0</v>
      </c>
      <c r="S35" s="263">
        <f>SUBTOTAL(9,S34:S34)</f>
        <v>0</v>
      </c>
      <c r="T35" s="263">
        <f>SUBTOTAL(9,T34:T34)</f>
        <v>0</v>
      </c>
      <c r="U35" s="263">
        <f>SUBTOTAL(9,U34:U34)</f>
        <v>0</v>
      </c>
      <c r="V35" s="263">
        <f>SUBTOTAL(9,V34:V34)</f>
        <v>0</v>
      </c>
    </row>
    <row r="36" spans="1:22" ht="32.15" customHeight="1">
      <c r="A36" s="77" t="s">
        <v>95</v>
      </c>
      <c r="B36" s="82"/>
      <c r="C36" s="83">
        <v>1</v>
      </c>
      <c r="D36" s="83" t="s">
        <v>28</v>
      </c>
      <c r="E36" s="83">
        <v>50000</v>
      </c>
      <c r="F36" s="77"/>
      <c r="G36" s="84" t="s">
        <v>86</v>
      </c>
      <c r="H36" s="84" t="s">
        <v>44</v>
      </c>
      <c r="I36" s="84" t="s">
        <v>44</v>
      </c>
      <c r="J36" s="81" t="s">
        <v>93</v>
      </c>
      <c r="K36" s="83"/>
      <c r="L36" s="83"/>
      <c r="N36" s="245"/>
      <c r="O36" s="245">
        <f>IFERROR(ROUNDDOWN((+N36/1.1)*10%,0),"")</f>
        <v>0</v>
      </c>
      <c r="P36" s="245">
        <f>IFERROR(ROUNDDOWN(+O36*1.1,0),"")</f>
        <v>0</v>
      </c>
      <c r="R36" s="245"/>
      <c r="S36" s="245">
        <f>IFERROR(ROUNDDOWN((+R36/1.1)*10%,0),"")</f>
        <v>0</v>
      </c>
      <c r="T36" s="245">
        <f t="shared" ref="T36" si="36">IFERROR(+S36-U36,"")</f>
        <v>0</v>
      </c>
      <c r="U36" s="245">
        <f t="shared" ref="U36" si="37">IFERROR(ROUNDDOWN(+S36*20%,0),"")</f>
        <v>0</v>
      </c>
      <c r="V36" s="245">
        <f>IFERROR(ROUNDDOWN(+U36*1.1,0),"")</f>
        <v>0</v>
      </c>
    </row>
    <row r="37" spans="1:22" ht="32.15" customHeight="1">
      <c r="A37" s="96" t="s">
        <v>98</v>
      </c>
      <c r="B37" s="97"/>
      <c r="C37" s="98"/>
      <c r="D37" s="98"/>
      <c r="E37" s="98">
        <f>SUBTOTAL(9,E36:E36)</f>
        <v>50000</v>
      </c>
      <c r="F37" s="96"/>
      <c r="G37" s="99"/>
      <c r="H37" s="99"/>
      <c r="I37" s="99"/>
      <c r="J37" s="217"/>
      <c r="K37" s="98">
        <f>SUBTOTAL(9,K36:K36)</f>
        <v>0</v>
      </c>
      <c r="L37" s="98">
        <f>SUBTOTAL(9,L36:L36)</f>
        <v>0</v>
      </c>
      <c r="N37" s="263">
        <f>SUBTOTAL(9,N36:N36)</f>
        <v>0</v>
      </c>
      <c r="O37" s="263">
        <f>SUBTOTAL(9,O36:O36)</f>
        <v>0</v>
      </c>
      <c r="P37" s="263">
        <f>SUBTOTAL(9,P36:P36)</f>
        <v>0</v>
      </c>
      <c r="R37" s="263">
        <f>SUBTOTAL(9,R36:R36)</f>
        <v>0</v>
      </c>
      <c r="S37" s="263">
        <f>SUBTOTAL(9,S36:S36)</f>
        <v>0</v>
      </c>
      <c r="T37" s="263">
        <f>SUBTOTAL(9,T36:T36)</f>
        <v>0</v>
      </c>
      <c r="U37" s="263">
        <f>SUBTOTAL(9,U36:U36)</f>
        <v>0</v>
      </c>
      <c r="V37" s="263">
        <f>SUBTOTAL(9,V36:V36)</f>
        <v>0</v>
      </c>
    </row>
    <row r="38" spans="1:22" ht="32.15" customHeight="1">
      <c r="A38" s="77" t="s">
        <v>95</v>
      </c>
      <c r="B38" s="82"/>
      <c r="C38" s="101">
        <v>1</v>
      </c>
      <c r="D38" s="101" t="s">
        <v>28</v>
      </c>
      <c r="E38" s="101">
        <v>13500</v>
      </c>
      <c r="F38" s="77"/>
      <c r="G38" s="84" t="s">
        <v>86</v>
      </c>
      <c r="H38" s="84" t="s">
        <v>44</v>
      </c>
      <c r="I38" s="84" t="s">
        <v>277</v>
      </c>
      <c r="J38" s="81"/>
      <c r="K38" s="101"/>
      <c r="L38" s="83"/>
      <c r="N38" s="245"/>
      <c r="O38" s="245">
        <f>IFERROR(ROUNDDOWN((+N38/1.1)*10%,0),"")</f>
        <v>0</v>
      </c>
      <c r="P38" s="245">
        <f>IFERROR(ROUNDDOWN(+O38*1.1,0),"")</f>
        <v>0</v>
      </c>
      <c r="R38" s="245"/>
      <c r="S38" s="245">
        <f>IFERROR(ROUNDDOWN((+R38/1.1)*10%,0),"")</f>
        <v>0</v>
      </c>
      <c r="T38" s="245">
        <f t="shared" ref="T38" si="38">IFERROR(+S38-U38,"")</f>
        <v>0</v>
      </c>
      <c r="U38" s="245">
        <f t="shared" ref="U38" si="39">IFERROR(ROUNDDOWN(+S38*20%,0),"")</f>
        <v>0</v>
      </c>
      <c r="V38" s="245">
        <f>IFERROR(ROUNDDOWN(+U38*1.1,0),"")</f>
        <v>0</v>
      </c>
    </row>
    <row r="39" spans="1:22" ht="32.15" customHeight="1">
      <c r="A39" s="96" t="s">
        <v>35</v>
      </c>
      <c r="B39" s="97"/>
      <c r="C39" s="98"/>
      <c r="D39" s="98"/>
      <c r="E39" s="98">
        <f>SUBTOTAL(9,E38:E38)</f>
        <v>13500</v>
      </c>
      <c r="F39" s="96"/>
      <c r="G39" s="99"/>
      <c r="H39" s="99"/>
      <c r="I39" s="99"/>
      <c r="J39" s="217"/>
      <c r="K39" s="98">
        <f>SUBTOTAL(9,K38:K38)</f>
        <v>0</v>
      </c>
      <c r="L39" s="98">
        <f>SUBTOTAL(9,L38:L38)</f>
        <v>0</v>
      </c>
      <c r="N39" s="263">
        <f>SUBTOTAL(9,N38:N38)</f>
        <v>0</v>
      </c>
      <c r="O39" s="263">
        <f>SUBTOTAL(9,O38:O38)</f>
        <v>0</v>
      </c>
      <c r="P39" s="263">
        <f>SUBTOTAL(9,P38:P38)</f>
        <v>0</v>
      </c>
      <c r="R39" s="263">
        <f>SUBTOTAL(9,R38:R38)</f>
        <v>0</v>
      </c>
      <c r="S39" s="263">
        <f>SUBTOTAL(9,S38:S38)</f>
        <v>0</v>
      </c>
      <c r="T39" s="263">
        <f>SUBTOTAL(9,T38:T38)</f>
        <v>0</v>
      </c>
      <c r="U39" s="263">
        <f>SUBTOTAL(9,U38:U38)</f>
        <v>0</v>
      </c>
      <c r="V39" s="263">
        <f>SUBTOTAL(9,V38:V38)</f>
        <v>0</v>
      </c>
    </row>
    <row r="40" spans="1:22" ht="32.15" customHeight="1">
      <c r="A40" s="91" t="s">
        <v>99</v>
      </c>
      <c r="B40" s="92"/>
      <c r="C40" s="93"/>
      <c r="D40" s="93"/>
      <c r="E40" s="93">
        <f>SUBTOTAL(9,E34:E39)</f>
        <v>69380</v>
      </c>
      <c r="F40" s="91"/>
      <c r="G40" s="94"/>
      <c r="H40" s="94"/>
      <c r="I40" s="94"/>
      <c r="J40" s="215"/>
      <c r="K40" s="93">
        <f>SUBTOTAL(9,K34:K39)</f>
        <v>0</v>
      </c>
      <c r="L40" s="93">
        <f>SUBTOTAL(9,L33:L39)</f>
        <v>0</v>
      </c>
      <c r="N40" s="258">
        <f>SUBTOTAL(9,N34:N39)</f>
        <v>0</v>
      </c>
      <c r="O40" s="258">
        <f>SUBTOTAL(9,O34:O39)</f>
        <v>0</v>
      </c>
      <c r="P40" s="258">
        <f>SUBTOTAL(9,P34:P39)</f>
        <v>0</v>
      </c>
      <c r="R40" s="258">
        <f>SUBTOTAL(9,R34:R39)</f>
        <v>0</v>
      </c>
      <c r="S40" s="258">
        <f>SUBTOTAL(9,S34:S39)</f>
        <v>0</v>
      </c>
      <c r="T40" s="258">
        <f>SUBTOTAL(9,T34:T39)</f>
        <v>0</v>
      </c>
      <c r="U40" s="258">
        <f>SUBTOTAL(9,U34:U39)</f>
        <v>0</v>
      </c>
      <c r="V40" s="258">
        <f>SUBTOTAL(9,V34:V39)</f>
        <v>0</v>
      </c>
    </row>
    <row r="41" spans="1:22" ht="32.15" customHeight="1">
      <c r="A41" s="77" t="s">
        <v>100</v>
      </c>
      <c r="B41" s="82"/>
      <c r="C41" s="83">
        <v>1</v>
      </c>
      <c r="D41" s="83" t="s">
        <v>28</v>
      </c>
      <c r="E41" s="83">
        <v>3500</v>
      </c>
      <c r="F41" s="82" t="s">
        <v>80</v>
      </c>
      <c r="G41" s="84" t="s">
        <v>73</v>
      </c>
      <c r="H41" s="84" t="s">
        <v>73</v>
      </c>
      <c r="I41" s="84" t="s">
        <v>73</v>
      </c>
      <c r="J41" s="81"/>
      <c r="K41" s="83"/>
      <c r="L41" s="83"/>
      <c r="N41" s="245"/>
      <c r="O41" s="245">
        <f t="shared" ref="O41:O42" si="40">IFERROR(ROUNDDOWN((+N41/1.1)*10%,0),"")</f>
        <v>0</v>
      </c>
      <c r="P41" s="245">
        <f>IFERROR(ROUNDDOWN(+O41*1.1,0),"")</f>
        <v>0</v>
      </c>
      <c r="R41" s="245"/>
      <c r="S41" s="245">
        <f t="shared" ref="S41:S59" si="41">IFERROR(ROUNDDOWN((+R41/1.1)*10%,0),"")</f>
        <v>0</v>
      </c>
      <c r="T41" s="245">
        <f t="shared" ref="T41:T59" si="42">IFERROR(+S41-U41,"")</f>
        <v>0</v>
      </c>
      <c r="U41" s="245">
        <f t="shared" ref="U41:U42" si="43">IFERROR(ROUNDDOWN(+S41*20%,0),"")</f>
        <v>0</v>
      </c>
      <c r="V41" s="245">
        <f>IFERROR(ROUNDDOWN(+U41*1.1,0),"")</f>
        <v>0</v>
      </c>
    </row>
    <row r="42" spans="1:22" ht="32.15" customHeight="1">
      <c r="A42" s="77" t="s">
        <v>101</v>
      </c>
      <c r="B42" s="82"/>
      <c r="C42" s="83">
        <v>1</v>
      </c>
      <c r="D42" s="83" t="s">
        <v>28</v>
      </c>
      <c r="E42" s="83">
        <v>50000</v>
      </c>
      <c r="F42" s="82" t="s">
        <v>80</v>
      </c>
      <c r="G42" s="84" t="s">
        <v>73</v>
      </c>
      <c r="H42" s="84" t="s">
        <v>73</v>
      </c>
      <c r="I42" s="84" t="s">
        <v>73</v>
      </c>
      <c r="J42" s="81" t="s">
        <v>102</v>
      </c>
      <c r="K42" s="83"/>
      <c r="L42" s="83"/>
      <c r="N42" s="245"/>
      <c r="O42" s="245">
        <f t="shared" si="40"/>
        <v>0</v>
      </c>
      <c r="P42" s="245">
        <f>IFERROR(ROUNDDOWN(+O42*1.1,0),"")</f>
        <v>0</v>
      </c>
      <c r="R42" s="245"/>
      <c r="S42" s="245">
        <f t="shared" si="41"/>
        <v>0</v>
      </c>
      <c r="T42" s="245">
        <f t="shared" si="42"/>
        <v>0</v>
      </c>
      <c r="U42" s="245">
        <f t="shared" si="43"/>
        <v>0</v>
      </c>
      <c r="V42" s="245">
        <f>IFERROR(ROUNDDOWN(+U42*1.1,0),"")</f>
        <v>0</v>
      </c>
    </row>
    <row r="43" spans="1:22" ht="32.15" customHeight="1">
      <c r="A43" s="96" t="s">
        <v>103</v>
      </c>
      <c r="B43" s="97"/>
      <c r="C43" s="98"/>
      <c r="D43" s="98"/>
      <c r="E43" s="98">
        <f>SUBTOTAL(9,E41:E42)</f>
        <v>53500</v>
      </c>
      <c r="F43" s="96"/>
      <c r="G43" s="99"/>
      <c r="H43" s="99"/>
      <c r="I43" s="99"/>
      <c r="J43" s="217"/>
      <c r="K43" s="98">
        <f>SUBTOTAL(9,K41:K41)</f>
        <v>0</v>
      </c>
      <c r="L43" s="98">
        <f>SUBTOTAL(9,L42:L42)</f>
        <v>0</v>
      </c>
      <c r="N43" s="263">
        <f>SUBTOTAL(9,N41:N42)</f>
        <v>0</v>
      </c>
      <c r="O43" s="263">
        <f>SUBTOTAL(9,O41:O42)</f>
        <v>0</v>
      </c>
      <c r="P43" s="263">
        <f>SUBTOTAL(9,P41:P42)</f>
        <v>0</v>
      </c>
      <c r="R43" s="263">
        <f>SUBTOTAL(9,R41:R42)</f>
        <v>0</v>
      </c>
      <c r="S43" s="263">
        <f>SUBTOTAL(9,S41:S42)</f>
        <v>0</v>
      </c>
      <c r="T43" s="263">
        <f>SUBTOTAL(9,T41:T42)</f>
        <v>0</v>
      </c>
      <c r="U43" s="263">
        <f>SUBTOTAL(9,U41:U42)</f>
        <v>0</v>
      </c>
      <c r="V43" s="263">
        <f>SUBTOTAL(9,V41:V42)</f>
        <v>0</v>
      </c>
    </row>
    <row r="44" spans="1:22" ht="32.15" customHeight="1">
      <c r="A44" s="77" t="s">
        <v>104</v>
      </c>
      <c r="B44" s="82" t="s">
        <v>105</v>
      </c>
      <c r="C44" s="83">
        <v>1</v>
      </c>
      <c r="D44" s="83" t="s">
        <v>106</v>
      </c>
      <c r="E44" s="83">
        <v>13840</v>
      </c>
      <c r="F44" s="77" t="s">
        <v>72</v>
      </c>
      <c r="G44" s="84" t="s">
        <v>73</v>
      </c>
      <c r="H44" s="84" t="s">
        <v>73</v>
      </c>
      <c r="I44" s="84" t="s">
        <v>73</v>
      </c>
      <c r="J44" s="81"/>
      <c r="K44" s="83"/>
      <c r="L44" s="83"/>
      <c r="N44" s="245"/>
      <c r="O44" s="245">
        <f t="shared" ref="O44:O45" si="44">IFERROR(ROUNDDOWN((+N44/1.1)*10%,0),"")</f>
        <v>0</v>
      </c>
      <c r="P44" s="245">
        <f>IFERROR(ROUNDDOWN(+O44*1.1,0),"")</f>
        <v>0</v>
      </c>
      <c r="R44" s="245"/>
      <c r="S44" s="245">
        <f t="shared" si="41"/>
        <v>0</v>
      </c>
      <c r="T44" s="245">
        <f t="shared" si="42"/>
        <v>0</v>
      </c>
      <c r="U44" s="245">
        <f t="shared" ref="U44:U45" si="45">IFERROR(ROUNDDOWN(+S44*20%,0),"")</f>
        <v>0</v>
      </c>
      <c r="V44" s="245">
        <f t="shared" ref="V44:V45" si="46">IFERROR(ROUNDDOWN(+U44*1.1,0),"")</f>
        <v>0</v>
      </c>
    </row>
    <row r="45" spans="1:22" ht="32.15" customHeight="1">
      <c r="A45" s="77" t="s">
        <v>101</v>
      </c>
      <c r="B45" s="82" t="s">
        <v>105</v>
      </c>
      <c r="C45" s="83">
        <v>1</v>
      </c>
      <c r="D45" s="83" t="s">
        <v>106</v>
      </c>
      <c r="E45" s="83">
        <v>231472</v>
      </c>
      <c r="F45" s="77" t="s">
        <v>72</v>
      </c>
      <c r="G45" s="84" t="s">
        <v>73</v>
      </c>
      <c r="H45" s="84" t="s">
        <v>73</v>
      </c>
      <c r="I45" s="84" t="s">
        <v>73</v>
      </c>
      <c r="J45" s="81"/>
      <c r="K45" s="83"/>
      <c r="L45" s="83"/>
      <c r="N45" s="245"/>
      <c r="O45" s="245">
        <f t="shared" si="44"/>
        <v>0</v>
      </c>
      <c r="P45" s="245">
        <f>IFERROR(ROUNDDOWN(+O45*1.1,0),"")</f>
        <v>0</v>
      </c>
      <c r="R45" s="245"/>
      <c r="S45" s="245">
        <f t="shared" si="41"/>
        <v>0</v>
      </c>
      <c r="T45" s="245">
        <f t="shared" si="42"/>
        <v>0</v>
      </c>
      <c r="U45" s="245">
        <f t="shared" si="45"/>
        <v>0</v>
      </c>
      <c r="V45" s="245">
        <f t="shared" si="46"/>
        <v>0</v>
      </c>
    </row>
    <row r="46" spans="1:22" ht="32.15" customHeight="1">
      <c r="A46" s="96" t="s">
        <v>107</v>
      </c>
      <c r="B46" s="97"/>
      <c r="C46" s="98"/>
      <c r="D46" s="98"/>
      <c r="E46" s="98">
        <f>SUBTOTAL(9,E44:E45)</f>
        <v>245312</v>
      </c>
      <c r="F46" s="96"/>
      <c r="G46" s="99"/>
      <c r="H46" s="99"/>
      <c r="I46" s="99"/>
      <c r="J46" s="217"/>
      <c r="K46" s="98">
        <f>SUBTOTAL(9,K44:K45)</f>
        <v>0</v>
      </c>
      <c r="L46" s="98">
        <f>SUBTOTAL(9,L44:L45)</f>
        <v>0</v>
      </c>
      <c r="N46" s="263">
        <f>SUBTOTAL(9,N44:N45)</f>
        <v>0</v>
      </c>
      <c r="O46" s="263">
        <f>SUBTOTAL(9,O44:O45)</f>
        <v>0</v>
      </c>
      <c r="P46" s="263">
        <f>SUBTOTAL(9,P44:P45)</f>
        <v>0</v>
      </c>
      <c r="R46" s="263">
        <f>SUBTOTAL(9,R44:R45)</f>
        <v>0</v>
      </c>
      <c r="S46" s="263">
        <f>SUBTOTAL(9,S44:S45)</f>
        <v>0</v>
      </c>
      <c r="T46" s="263">
        <f>SUBTOTAL(9,T44:T45)</f>
        <v>0</v>
      </c>
      <c r="U46" s="263">
        <f>SUBTOTAL(9,U44:U45)</f>
        <v>0</v>
      </c>
      <c r="V46" s="263">
        <f>SUBTOTAL(9,V44:V45)</f>
        <v>0</v>
      </c>
    </row>
    <row r="47" spans="1:22" ht="32.15" customHeight="1">
      <c r="A47" s="77" t="s">
        <v>108</v>
      </c>
      <c r="B47" s="82" t="s">
        <v>109</v>
      </c>
      <c r="C47" s="83">
        <v>1</v>
      </c>
      <c r="D47" s="83" t="s">
        <v>106</v>
      </c>
      <c r="E47" s="83">
        <v>2000</v>
      </c>
      <c r="F47" s="77" t="s">
        <v>110</v>
      </c>
      <c r="G47" s="84" t="s">
        <v>97</v>
      </c>
      <c r="H47" s="84" t="s">
        <v>97</v>
      </c>
      <c r="I47" s="84" t="s">
        <v>96</v>
      </c>
      <c r="J47" s="81"/>
      <c r="K47" s="83"/>
      <c r="L47" s="83"/>
      <c r="N47" s="245"/>
      <c r="O47" s="245">
        <f t="shared" ref="O47:O49" si="47">IFERROR(ROUNDDOWN((+N47/1.1)*10%,0),"")</f>
        <v>0</v>
      </c>
      <c r="P47" s="245">
        <f>IFERROR(ROUNDDOWN(+O47*1.1,0),"")</f>
        <v>0</v>
      </c>
      <c r="R47" s="245"/>
      <c r="S47" s="245">
        <f t="shared" si="41"/>
        <v>0</v>
      </c>
      <c r="T47" s="245">
        <f t="shared" si="42"/>
        <v>0</v>
      </c>
      <c r="U47" s="245">
        <f t="shared" ref="U47:U49" si="48">IFERROR(ROUNDDOWN(+S47*20%,0),"")</f>
        <v>0</v>
      </c>
      <c r="V47" s="245">
        <f t="shared" ref="V47:V49" si="49">IFERROR(ROUNDDOWN(+U47*1.1,0),"")</f>
        <v>0</v>
      </c>
    </row>
    <row r="48" spans="1:22" ht="32.15" customHeight="1">
      <c r="A48" s="77" t="s">
        <v>108</v>
      </c>
      <c r="B48" s="82" t="s">
        <v>109</v>
      </c>
      <c r="C48" s="83">
        <v>1</v>
      </c>
      <c r="D48" s="83" t="s">
        <v>106</v>
      </c>
      <c r="E48" s="83">
        <v>3500</v>
      </c>
      <c r="F48" s="77" t="s">
        <v>110</v>
      </c>
      <c r="G48" s="84" t="s">
        <v>97</v>
      </c>
      <c r="H48" s="84" t="s">
        <v>97</v>
      </c>
      <c r="I48" s="84" t="s">
        <v>96</v>
      </c>
      <c r="J48" s="81"/>
      <c r="K48" s="83"/>
      <c r="L48" s="83"/>
      <c r="N48" s="245"/>
      <c r="O48" s="245">
        <f t="shared" ref="O48" si="50">IFERROR(ROUNDDOWN((+N48/1.1)*10%,0),"")</f>
        <v>0</v>
      </c>
      <c r="P48" s="245">
        <f>IFERROR(ROUNDDOWN(+O48*1.1,0),"")</f>
        <v>0</v>
      </c>
      <c r="R48" s="245"/>
      <c r="S48" s="245">
        <f t="shared" ref="S48" si="51">IFERROR(ROUNDDOWN((+R48/1.1)*10%,0),"")</f>
        <v>0</v>
      </c>
      <c r="T48" s="245">
        <f t="shared" ref="T48" si="52">IFERROR(+S48-U48,"")</f>
        <v>0</v>
      </c>
      <c r="U48" s="245">
        <f t="shared" ref="U48" si="53">IFERROR(ROUNDDOWN(+S48*20%,0),"")</f>
        <v>0</v>
      </c>
      <c r="V48" s="245">
        <f t="shared" ref="V48" si="54">IFERROR(ROUNDDOWN(+U48*1.1,0),"")</f>
        <v>0</v>
      </c>
    </row>
    <row r="49" spans="1:22" ht="32.15" customHeight="1">
      <c r="A49" s="77" t="s">
        <v>111</v>
      </c>
      <c r="B49" s="82" t="s">
        <v>109</v>
      </c>
      <c r="C49" s="83">
        <v>1</v>
      </c>
      <c r="D49" s="83" t="s">
        <v>112</v>
      </c>
      <c r="E49" s="83">
        <v>108</v>
      </c>
      <c r="F49" s="77" t="s">
        <v>113</v>
      </c>
      <c r="G49" s="84" t="s">
        <v>73</v>
      </c>
      <c r="H49" s="84" t="s">
        <v>73</v>
      </c>
      <c r="I49" s="84" t="s">
        <v>73</v>
      </c>
      <c r="J49" s="81" t="s">
        <v>114</v>
      </c>
      <c r="K49" s="85">
        <v>108</v>
      </c>
      <c r="L49" s="83"/>
      <c r="N49" s="245"/>
      <c r="O49" s="245">
        <f t="shared" si="47"/>
        <v>0</v>
      </c>
      <c r="P49" s="245">
        <f>IFERROR(ROUNDDOWN(+O49*1.1,0),"")</f>
        <v>0</v>
      </c>
      <c r="R49" s="245"/>
      <c r="S49" s="245">
        <f t="shared" si="41"/>
        <v>0</v>
      </c>
      <c r="T49" s="245">
        <f t="shared" si="42"/>
        <v>0</v>
      </c>
      <c r="U49" s="245">
        <f t="shared" si="48"/>
        <v>0</v>
      </c>
      <c r="V49" s="245">
        <f t="shared" si="49"/>
        <v>0</v>
      </c>
    </row>
    <row r="50" spans="1:22" ht="32.15" customHeight="1">
      <c r="A50" s="96" t="s">
        <v>115</v>
      </c>
      <c r="B50" s="97"/>
      <c r="C50" s="98"/>
      <c r="D50" s="98"/>
      <c r="E50" s="98">
        <f>SUBTOTAL(9,E47:E49)</f>
        <v>5608</v>
      </c>
      <c r="F50" s="96"/>
      <c r="G50" s="99"/>
      <c r="H50" s="99"/>
      <c r="I50" s="99"/>
      <c r="J50" s="217"/>
      <c r="K50" s="98">
        <f>SUBTOTAL(9,K47:K49)</f>
        <v>108</v>
      </c>
      <c r="L50" s="98">
        <f>SUBTOTAL(9,L47:L49)</f>
        <v>0</v>
      </c>
      <c r="N50" s="263">
        <f>SUBTOTAL(9,N47:N49)</f>
        <v>0</v>
      </c>
      <c r="O50" s="263">
        <f>SUBTOTAL(9,O47:O49)</f>
        <v>0</v>
      </c>
      <c r="P50" s="263">
        <f>SUBTOTAL(9,P47:P49)</f>
        <v>0</v>
      </c>
      <c r="R50" s="263">
        <f>SUBTOTAL(9,R47:R49)</f>
        <v>0</v>
      </c>
      <c r="S50" s="263">
        <f>SUBTOTAL(9,S47:S49)</f>
        <v>0</v>
      </c>
      <c r="T50" s="263">
        <f>SUBTOTAL(9,T47:T49)</f>
        <v>0</v>
      </c>
      <c r="U50" s="263">
        <f>SUBTOTAL(9,U47:U49)</f>
        <v>0</v>
      </c>
      <c r="V50" s="263">
        <f>SUBTOTAL(9,V47:V49)</f>
        <v>0</v>
      </c>
    </row>
    <row r="51" spans="1:22" ht="32.15" customHeight="1">
      <c r="A51" s="77" t="s">
        <v>116</v>
      </c>
      <c r="B51" s="82" t="s">
        <v>117</v>
      </c>
      <c r="C51" s="83">
        <v>1</v>
      </c>
      <c r="D51" s="83" t="s">
        <v>28</v>
      </c>
      <c r="E51" s="83">
        <v>6000</v>
      </c>
      <c r="F51" s="77" t="s">
        <v>118</v>
      </c>
      <c r="G51" s="84" t="s">
        <v>73</v>
      </c>
      <c r="H51" s="84" t="s">
        <v>73</v>
      </c>
      <c r="I51" s="84" t="s">
        <v>73</v>
      </c>
      <c r="J51" s="81"/>
      <c r="K51" s="83"/>
      <c r="L51" s="83"/>
      <c r="N51" s="245"/>
      <c r="O51" s="245">
        <f t="shared" ref="O51:O52" si="55">IFERROR(ROUNDDOWN((+N51/1.1)*10%,0),"")</f>
        <v>0</v>
      </c>
      <c r="P51" s="245">
        <f>IFERROR(ROUNDDOWN(+O51*1.1,0),"")</f>
        <v>0</v>
      </c>
      <c r="R51" s="245"/>
      <c r="S51" s="245">
        <f t="shared" si="41"/>
        <v>0</v>
      </c>
      <c r="T51" s="245">
        <f t="shared" si="42"/>
        <v>0</v>
      </c>
      <c r="U51" s="245">
        <f t="shared" ref="U51:U52" si="56">IFERROR(ROUNDDOWN(+S51*20%,0),"")</f>
        <v>0</v>
      </c>
      <c r="V51" s="245">
        <f t="shared" ref="V51:V52" si="57">IFERROR(ROUNDDOWN(+U51*1.1,0),"")</f>
        <v>0</v>
      </c>
    </row>
    <row r="52" spans="1:22" ht="32.15" customHeight="1">
      <c r="A52" s="77" t="s">
        <v>119</v>
      </c>
      <c r="B52" s="82"/>
      <c r="C52" s="83">
        <v>1</v>
      </c>
      <c r="D52" s="83" t="s">
        <v>120</v>
      </c>
      <c r="E52" s="83">
        <v>5000</v>
      </c>
      <c r="F52" s="82" t="s">
        <v>118</v>
      </c>
      <c r="G52" s="84" t="s">
        <v>97</v>
      </c>
      <c r="H52" s="84" t="s">
        <v>97</v>
      </c>
      <c r="I52" s="103" t="s">
        <v>97</v>
      </c>
      <c r="J52" s="81"/>
      <c r="K52" s="83"/>
      <c r="L52" s="83"/>
      <c r="N52" s="245"/>
      <c r="O52" s="245">
        <f t="shared" si="55"/>
        <v>0</v>
      </c>
      <c r="P52" s="245">
        <f>IFERROR(ROUNDDOWN(+O52*1.1,0),"")</f>
        <v>0</v>
      </c>
      <c r="R52" s="245"/>
      <c r="S52" s="245">
        <f t="shared" si="41"/>
        <v>0</v>
      </c>
      <c r="T52" s="245">
        <f t="shared" si="42"/>
        <v>0</v>
      </c>
      <c r="U52" s="245">
        <f t="shared" si="56"/>
        <v>0</v>
      </c>
      <c r="V52" s="245">
        <f t="shared" si="57"/>
        <v>0</v>
      </c>
    </row>
    <row r="53" spans="1:22" ht="32.15" customHeight="1">
      <c r="A53" s="96" t="s">
        <v>121</v>
      </c>
      <c r="B53" s="97"/>
      <c r="C53" s="98"/>
      <c r="D53" s="98"/>
      <c r="E53" s="98">
        <f>SUBTOTAL(9,E51:E52)</f>
        <v>11000</v>
      </c>
      <c r="F53" s="96"/>
      <c r="G53" s="99"/>
      <c r="H53" s="99"/>
      <c r="I53" s="99"/>
      <c r="J53" s="217"/>
      <c r="K53" s="98">
        <f>SUBTOTAL(9,K51:K52)</f>
        <v>0</v>
      </c>
      <c r="L53" s="98">
        <f>SUBTOTAL(9,L51:L52)</f>
        <v>0</v>
      </c>
      <c r="N53" s="263">
        <f>SUBTOTAL(9,N51:N52)</f>
        <v>0</v>
      </c>
      <c r="O53" s="263">
        <f>SUBTOTAL(9,O51:O52)</f>
        <v>0</v>
      </c>
      <c r="P53" s="263">
        <f>SUBTOTAL(9,P51:P52)</f>
        <v>0</v>
      </c>
      <c r="R53" s="263">
        <f>SUBTOTAL(9,R51:R52)</f>
        <v>0</v>
      </c>
      <c r="S53" s="263">
        <f>SUBTOTAL(9,S51:S52)</f>
        <v>0</v>
      </c>
      <c r="T53" s="263">
        <f>SUBTOTAL(9,T51:T52)</f>
        <v>0</v>
      </c>
      <c r="U53" s="263">
        <f>SUBTOTAL(9,U51:U52)</f>
        <v>0</v>
      </c>
      <c r="V53" s="263">
        <f>SUBTOTAL(9,V51:V52)</f>
        <v>0</v>
      </c>
    </row>
    <row r="54" spans="1:22" ht="32.15" customHeight="1">
      <c r="A54" s="77" t="s">
        <v>122</v>
      </c>
      <c r="B54" s="82"/>
      <c r="C54" s="83">
        <v>1</v>
      </c>
      <c r="D54" s="83" t="s">
        <v>106</v>
      </c>
      <c r="E54" s="83">
        <v>7130</v>
      </c>
      <c r="F54" s="77" t="s">
        <v>123</v>
      </c>
      <c r="G54" s="84" t="s">
        <v>73</v>
      </c>
      <c r="H54" s="84" t="s">
        <v>73</v>
      </c>
      <c r="I54" s="84" t="s">
        <v>73</v>
      </c>
      <c r="J54" s="81"/>
      <c r="K54" s="83"/>
      <c r="L54" s="83"/>
      <c r="N54" s="245"/>
      <c r="O54" s="245">
        <f t="shared" ref="O54:O56" si="58">IFERROR(ROUNDDOWN((+N54/1.1)*10%,0),"")</f>
        <v>0</v>
      </c>
      <c r="P54" s="245">
        <f>IFERROR(ROUNDDOWN(+O54*1.1,0),"")</f>
        <v>0</v>
      </c>
      <c r="R54" s="245"/>
      <c r="S54" s="245">
        <f t="shared" si="41"/>
        <v>0</v>
      </c>
      <c r="T54" s="245">
        <f t="shared" si="42"/>
        <v>0</v>
      </c>
      <c r="U54" s="245">
        <f t="shared" ref="U54:U56" si="59">IFERROR(ROUNDDOWN(+S54*20%,0),"")</f>
        <v>0</v>
      </c>
      <c r="V54" s="245">
        <f t="shared" ref="V54:V56" si="60">IFERROR(ROUNDDOWN(+U54*1.1,0),"")</f>
        <v>0</v>
      </c>
    </row>
    <row r="55" spans="1:22" ht="32.15" customHeight="1">
      <c r="A55" s="77" t="s">
        <v>124</v>
      </c>
      <c r="B55" s="82"/>
      <c r="C55" s="83">
        <v>1</v>
      </c>
      <c r="D55" s="83" t="s">
        <v>106</v>
      </c>
      <c r="E55" s="83">
        <v>6710</v>
      </c>
      <c r="F55" s="77" t="s">
        <v>125</v>
      </c>
      <c r="G55" s="84" t="s">
        <v>73</v>
      </c>
      <c r="H55" s="84" t="s">
        <v>73</v>
      </c>
      <c r="I55" s="84" t="s">
        <v>73</v>
      </c>
      <c r="J55" s="81"/>
      <c r="K55" s="83"/>
      <c r="L55" s="83"/>
      <c r="N55" s="245"/>
      <c r="O55" s="245">
        <f t="shared" ref="O55" si="61">IFERROR(ROUNDDOWN((+N55/1.1)*10%,0),"")</f>
        <v>0</v>
      </c>
      <c r="P55" s="245">
        <f>IFERROR(ROUNDDOWN(+O55*1.1,0),"")</f>
        <v>0</v>
      </c>
      <c r="R55" s="245"/>
      <c r="S55" s="245">
        <f t="shared" ref="S55" si="62">IFERROR(ROUNDDOWN((+R55/1.1)*10%,0),"")</f>
        <v>0</v>
      </c>
      <c r="T55" s="245">
        <f t="shared" ref="T55" si="63">IFERROR(+S55-U55,"")</f>
        <v>0</v>
      </c>
      <c r="U55" s="245">
        <f t="shared" ref="U55" si="64">IFERROR(ROUNDDOWN(+S55*20%,0),"")</f>
        <v>0</v>
      </c>
      <c r="V55" s="245">
        <f t="shared" ref="V55" si="65">IFERROR(ROUNDDOWN(+U55*1.1,0),"")</f>
        <v>0</v>
      </c>
    </row>
    <row r="56" spans="1:22" ht="32.15" customHeight="1">
      <c r="A56" s="77" t="s">
        <v>126</v>
      </c>
      <c r="B56" s="82" t="s">
        <v>127</v>
      </c>
      <c r="C56" s="83">
        <v>1</v>
      </c>
      <c r="D56" s="83" t="s">
        <v>106</v>
      </c>
      <c r="E56" s="83">
        <v>120000</v>
      </c>
      <c r="F56" s="77" t="s">
        <v>80</v>
      </c>
      <c r="G56" s="84" t="s">
        <v>73</v>
      </c>
      <c r="H56" s="84" t="s">
        <v>73</v>
      </c>
      <c r="I56" s="84" t="s">
        <v>73</v>
      </c>
      <c r="J56" s="81"/>
      <c r="K56" s="83"/>
      <c r="L56" s="83"/>
      <c r="N56" s="245"/>
      <c r="O56" s="245">
        <f t="shared" si="58"/>
        <v>0</v>
      </c>
      <c r="P56" s="245">
        <f>IFERROR(ROUNDDOWN(+O56*1.1,0),"")</f>
        <v>0</v>
      </c>
      <c r="R56" s="245"/>
      <c r="S56" s="245">
        <f t="shared" si="41"/>
        <v>0</v>
      </c>
      <c r="T56" s="245">
        <f t="shared" si="42"/>
        <v>0</v>
      </c>
      <c r="U56" s="245">
        <f t="shared" si="59"/>
        <v>0</v>
      </c>
      <c r="V56" s="245">
        <f t="shared" si="60"/>
        <v>0</v>
      </c>
    </row>
    <row r="57" spans="1:22" ht="32.15" customHeight="1">
      <c r="A57" s="96" t="s">
        <v>128</v>
      </c>
      <c r="B57" s="97"/>
      <c r="C57" s="98"/>
      <c r="D57" s="98"/>
      <c r="E57" s="98">
        <f>SUBTOTAL(9,E54:E56)</f>
        <v>133840</v>
      </c>
      <c r="F57" s="96"/>
      <c r="G57" s="99"/>
      <c r="H57" s="99"/>
      <c r="I57" s="99"/>
      <c r="J57" s="217"/>
      <c r="K57" s="98">
        <f>SUBTOTAL(9,K54:K55)</f>
        <v>0</v>
      </c>
      <c r="L57" s="98">
        <f>SUBTOTAL(9,L54:L56,L61)</f>
        <v>0</v>
      </c>
      <c r="N57" s="263">
        <f>SUBTOTAL(9,N54:N56)</f>
        <v>0</v>
      </c>
      <c r="O57" s="263">
        <f>SUBTOTAL(9,O54:O56)</f>
        <v>0</v>
      </c>
      <c r="P57" s="263">
        <f>SUBTOTAL(9,P54:P56)</f>
        <v>0</v>
      </c>
      <c r="R57" s="263">
        <f>SUBTOTAL(9,R54:R56)</f>
        <v>0</v>
      </c>
      <c r="S57" s="263">
        <f>SUBTOTAL(9,S54:S56)</f>
        <v>0</v>
      </c>
      <c r="T57" s="263">
        <f>SUBTOTAL(9,T54:T56)</f>
        <v>0</v>
      </c>
      <c r="U57" s="263">
        <f>SUBTOTAL(9,U54:U56)</f>
        <v>0</v>
      </c>
      <c r="V57" s="263">
        <f>SUBTOTAL(9,V54:V56)</f>
        <v>0</v>
      </c>
    </row>
    <row r="58" spans="1:22" ht="32.15" customHeight="1">
      <c r="A58" s="77" t="s">
        <v>129</v>
      </c>
      <c r="B58" s="82" t="s">
        <v>130</v>
      </c>
      <c r="C58" s="83"/>
      <c r="D58" s="83"/>
      <c r="E58" s="83">
        <v>345000</v>
      </c>
      <c r="F58" s="77" t="s">
        <v>72</v>
      </c>
      <c r="G58" s="84" t="s">
        <v>73</v>
      </c>
      <c r="H58" s="84" t="s">
        <v>73</v>
      </c>
      <c r="I58" s="84" t="s">
        <v>73</v>
      </c>
      <c r="J58" s="81"/>
      <c r="K58" s="83"/>
      <c r="L58" s="83"/>
      <c r="N58" s="245"/>
      <c r="O58" s="245">
        <f t="shared" ref="O58" si="66">IFERROR(ROUNDDOWN((+N58/1.1)*10%,0),"")</f>
        <v>0</v>
      </c>
      <c r="P58" s="245">
        <f>IFERROR(ROUNDDOWN(+O58*1.1,0),"")</f>
        <v>0</v>
      </c>
      <c r="R58" s="245"/>
      <c r="S58" s="245">
        <f t="shared" si="41"/>
        <v>0</v>
      </c>
      <c r="T58" s="245">
        <f t="shared" si="42"/>
        <v>0</v>
      </c>
      <c r="U58" s="245">
        <f>IFERROR(ROUNDDOWN(+S58*20%,0),"")</f>
        <v>0</v>
      </c>
      <c r="V58" s="245">
        <f>IFERROR(ROUNDDOWN(+U58*1.1,0),"")</f>
        <v>0</v>
      </c>
    </row>
    <row r="59" spans="1:22" ht="32.15" customHeight="1">
      <c r="A59" s="77" t="s">
        <v>131</v>
      </c>
      <c r="B59" s="82" t="s">
        <v>132</v>
      </c>
      <c r="C59" s="83"/>
      <c r="D59" s="83"/>
      <c r="E59" s="83">
        <v>345000</v>
      </c>
      <c r="F59" s="77" t="s">
        <v>133</v>
      </c>
      <c r="G59" s="84" t="s">
        <v>73</v>
      </c>
      <c r="H59" s="84" t="s">
        <v>73</v>
      </c>
      <c r="I59" s="84" t="s">
        <v>73</v>
      </c>
      <c r="J59" s="81"/>
      <c r="K59" s="83"/>
      <c r="L59" s="83"/>
      <c r="N59" s="245"/>
      <c r="O59" s="245">
        <f>IFERROR(ROUNDDOWN((+N59/1.1)*10%,0),"")</f>
        <v>0</v>
      </c>
      <c r="P59" s="245">
        <f>IFERROR(ROUNDDOWN(+O59*1.1,0),"")</f>
        <v>0</v>
      </c>
      <c r="R59" s="245"/>
      <c r="S59" s="245">
        <f t="shared" si="41"/>
        <v>0</v>
      </c>
      <c r="T59" s="245">
        <f t="shared" si="42"/>
        <v>0</v>
      </c>
      <c r="U59" s="245">
        <f t="shared" ref="U59" si="67">IFERROR(ROUNDDOWN(+S59*20%,0),"")</f>
        <v>0</v>
      </c>
      <c r="V59" s="245">
        <f t="shared" ref="V59" si="68">IFERROR(ROUNDDOWN(+U59*1.1,0),"")</f>
        <v>0</v>
      </c>
    </row>
    <row r="60" spans="1:22" ht="32.15" customHeight="1">
      <c r="A60" s="96" t="s">
        <v>42</v>
      </c>
      <c r="B60" s="97"/>
      <c r="C60" s="98"/>
      <c r="D60" s="98"/>
      <c r="E60" s="98">
        <f>SUBTOTAL(9,E58:E59)</f>
        <v>690000</v>
      </c>
      <c r="F60" s="96"/>
      <c r="G60" s="99"/>
      <c r="H60" s="99"/>
      <c r="I60" s="99"/>
      <c r="J60" s="217"/>
      <c r="K60" s="98">
        <f>SUBTOTAL(9,K58:K58)</f>
        <v>0</v>
      </c>
      <c r="L60" s="98">
        <f>SUBTOTAL(9,L58:L58)</f>
        <v>0</v>
      </c>
      <c r="N60" s="263">
        <f>SUBTOTAL(9,N58:N59,N61)</f>
        <v>0</v>
      </c>
      <c r="O60" s="263">
        <f>SUBTOTAL(9,O58:O59,O61)</f>
        <v>0</v>
      </c>
      <c r="P60" s="263">
        <f>SUBTOTAL(9,P58:P59,P61)</f>
        <v>0</v>
      </c>
      <c r="R60" s="263">
        <f>SUBTOTAL(9,R58:R59,R61)</f>
        <v>0</v>
      </c>
      <c r="S60" s="263">
        <f>SUBTOTAL(9,S58:S59,S61)</f>
        <v>0</v>
      </c>
      <c r="T60" s="263">
        <f>SUBTOTAL(9,T58:T59,T61)</f>
        <v>0</v>
      </c>
      <c r="U60" s="263">
        <f>SUBTOTAL(9,U58:U59,U61)</f>
        <v>0</v>
      </c>
      <c r="V60" s="263">
        <f>SUBTOTAL(9,V58:V59,V61)</f>
        <v>0</v>
      </c>
    </row>
    <row r="61" spans="1:22" ht="32.15" customHeight="1">
      <c r="A61" s="104" t="s">
        <v>43</v>
      </c>
      <c r="B61" s="97"/>
      <c r="C61" s="98"/>
      <c r="D61" s="98"/>
      <c r="E61" s="98">
        <f>F78</f>
        <v>3201</v>
      </c>
      <c r="F61" s="96"/>
      <c r="G61" s="99"/>
      <c r="H61" s="99"/>
      <c r="I61" s="99"/>
      <c r="J61" s="217"/>
      <c r="K61" s="105" t="s">
        <v>44</v>
      </c>
      <c r="L61" s="105" t="s">
        <v>44</v>
      </c>
      <c r="N61" s="270" t="s">
        <v>44</v>
      </c>
      <c r="O61" s="270" t="s">
        <v>44</v>
      </c>
      <c r="P61" s="270" t="s">
        <v>44</v>
      </c>
      <c r="R61" s="270" t="s">
        <v>44</v>
      </c>
      <c r="S61" s="270" t="s">
        <v>44</v>
      </c>
      <c r="T61" s="270" t="s">
        <v>44</v>
      </c>
      <c r="U61" s="270" t="s">
        <v>44</v>
      </c>
      <c r="V61" s="270" t="s">
        <v>44</v>
      </c>
    </row>
    <row r="62" spans="1:22" ht="32.15" customHeight="1">
      <c r="A62" s="91" t="s">
        <v>45</v>
      </c>
      <c r="B62" s="92"/>
      <c r="C62" s="93"/>
      <c r="D62" s="93"/>
      <c r="E62" s="93">
        <f>SUBTOTAL(9,E41:E61)</f>
        <v>1142461</v>
      </c>
      <c r="F62" s="91"/>
      <c r="G62" s="94"/>
      <c r="H62" s="94"/>
      <c r="I62" s="94"/>
      <c r="J62" s="215"/>
      <c r="K62" s="93">
        <f>SUBTOTAL(9,K41:K61)</f>
        <v>108</v>
      </c>
      <c r="L62" s="93">
        <f>SUBTOTAL(9,L39:L61)</f>
        <v>0</v>
      </c>
      <c r="N62" s="258">
        <f>SUBTOTAL(9,N41:N61)</f>
        <v>0</v>
      </c>
      <c r="O62" s="258">
        <f>SUBTOTAL(9,O41:O61)</f>
        <v>0</v>
      </c>
      <c r="P62" s="258">
        <f>SUBTOTAL(9,P41:P61)</f>
        <v>0</v>
      </c>
      <c r="R62" s="258">
        <f>SUBTOTAL(9,R41:R61)</f>
        <v>0</v>
      </c>
      <c r="S62" s="258">
        <f>SUBTOTAL(9,S41:S61)</f>
        <v>0</v>
      </c>
      <c r="T62" s="258">
        <f>SUBTOTAL(9,T41:T61)</f>
        <v>0</v>
      </c>
      <c r="U62" s="258">
        <f>SUBTOTAL(9,U41:U61)</f>
        <v>0</v>
      </c>
      <c r="V62" s="258">
        <f>SUBTOTAL(9,V41:V61)</f>
        <v>0</v>
      </c>
    </row>
    <row r="63" spans="1:22" ht="32.15" customHeight="1">
      <c r="A63" s="106" t="s">
        <v>46</v>
      </c>
      <c r="B63" s="107"/>
      <c r="C63" s="108"/>
      <c r="D63" s="108"/>
      <c r="E63" s="108">
        <f>SUBTOTAL(9,E13:E62)</f>
        <v>6561906</v>
      </c>
      <c r="F63" s="106"/>
      <c r="G63" s="109"/>
      <c r="H63" s="109"/>
      <c r="I63" s="109"/>
      <c r="J63" s="218"/>
      <c r="K63" s="108">
        <f>SUBTOTAL(9,K13:K62)</f>
        <v>108</v>
      </c>
      <c r="L63" s="108">
        <f>SUBTOTAL(9,L13:L62)</f>
        <v>0</v>
      </c>
      <c r="N63" s="273">
        <f>SUBTOTAL(9,N13:N62)</f>
        <v>10000</v>
      </c>
      <c r="O63" s="273">
        <f>SUBTOTAL(9,O13:O62)</f>
        <v>909</v>
      </c>
      <c r="P63" s="273">
        <f>SUBTOTAL(9,P13:P62)</f>
        <v>999</v>
      </c>
      <c r="R63" s="273">
        <f>SUBTOTAL(9,R13:R62)</f>
        <v>110000</v>
      </c>
      <c r="S63" s="273">
        <f>SUBTOTAL(9,S13:S62)</f>
        <v>10000</v>
      </c>
      <c r="T63" s="273">
        <f>SUBTOTAL(9,T13:T62)</f>
        <v>8000</v>
      </c>
      <c r="U63" s="273">
        <f>SUBTOTAL(9,U13:U62)</f>
        <v>2000</v>
      </c>
      <c r="V63" s="273">
        <f>SUBTOTAL(9,V13:V62)</f>
        <v>2200</v>
      </c>
    </row>
    <row r="64" spans="1:22" ht="32.15" customHeight="1">
      <c r="A64" s="77" t="s">
        <v>134</v>
      </c>
      <c r="C64" s="101"/>
      <c r="D64" s="101"/>
      <c r="E64" s="101">
        <v>1500000</v>
      </c>
      <c r="F64" s="77"/>
      <c r="G64" s="84"/>
      <c r="H64" s="84"/>
      <c r="I64" s="84"/>
      <c r="J64" s="81"/>
      <c r="K64" s="22"/>
      <c r="L64" s="22"/>
      <c r="N64" s="22"/>
      <c r="O64" s="22"/>
      <c r="P64" s="22"/>
      <c r="R64" s="22"/>
      <c r="S64" s="22"/>
      <c r="T64" s="22"/>
      <c r="U64" s="22"/>
      <c r="V64" s="22"/>
    </row>
    <row r="65" spans="1:22" ht="32.15" customHeight="1">
      <c r="A65" s="106" t="s">
        <v>47</v>
      </c>
      <c r="B65" s="107"/>
      <c r="C65" s="108"/>
      <c r="D65" s="108"/>
      <c r="E65" s="108">
        <f>SUM(E64:E64)</f>
        <v>1500000</v>
      </c>
      <c r="F65" s="106"/>
      <c r="G65" s="109"/>
      <c r="H65" s="109"/>
      <c r="I65" s="109"/>
      <c r="J65" s="218"/>
      <c r="K65" s="20"/>
      <c r="L65" s="20"/>
      <c r="N65" s="20"/>
      <c r="O65" s="20"/>
      <c r="P65" s="20"/>
      <c r="R65" s="20"/>
      <c r="S65" s="20"/>
      <c r="T65" s="20"/>
      <c r="U65" s="20"/>
      <c r="V65" s="20"/>
    </row>
    <row r="66" spans="1:22" ht="32.15" customHeight="1">
      <c r="A66" s="77" t="s">
        <v>135</v>
      </c>
      <c r="B66" s="82" t="s">
        <v>136</v>
      </c>
      <c r="C66" s="83"/>
      <c r="D66" s="83"/>
      <c r="E66" s="83">
        <v>10000</v>
      </c>
      <c r="F66" s="77" t="s">
        <v>137</v>
      </c>
      <c r="G66" s="84" t="s">
        <v>86</v>
      </c>
      <c r="H66" s="84" t="s">
        <v>73</v>
      </c>
      <c r="I66" s="84" t="s">
        <v>73</v>
      </c>
      <c r="J66" s="81"/>
      <c r="K66" s="22"/>
      <c r="L66" s="22"/>
      <c r="M66" s="14"/>
      <c r="N66" s="22"/>
      <c r="O66" s="22"/>
      <c r="P66" s="22"/>
      <c r="R66" s="22"/>
      <c r="S66" s="22"/>
      <c r="T66" s="22"/>
      <c r="U66" s="22"/>
      <c r="V66" s="22"/>
    </row>
    <row r="67" spans="1:22" ht="32.15" customHeight="1">
      <c r="A67" s="77"/>
      <c r="B67" s="136"/>
      <c r="C67" s="101"/>
      <c r="D67" s="101"/>
      <c r="E67" s="101"/>
      <c r="F67" s="77"/>
      <c r="G67" s="84"/>
      <c r="H67" s="84"/>
      <c r="I67" s="84"/>
      <c r="J67" s="81"/>
      <c r="K67" s="23"/>
      <c r="L67" s="23"/>
      <c r="N67" s="23"/>
      <c r="O67" s="23"/>
      <c r="P67" s="23"/>
      <c r="R67" s="23"/>
      <c r="S67" s="23"/>
      <c r="T67" s="23"/>
      <c r="U67" s="23"/>
      <c r="V67" s="23"/>
    </row>
    <row r="68" spans="1:22" ht="32.15" customHeight="1">
      <c r="A68" s="106" t="s">
        <v>48</v>
      </c>
      <c r="B68" s="107"/>
      <c r="C68" s="108"/>
      <c r="D68" s="108"/>
      <c r="E68" s="108">
        <f>SUBTOTAL(9,E66:E67)</f>
        <v>10000</v>
      </c>
      <c r="F68" s="106"/>
      <c r="G68" s="109"/>
      <c r="H68" s="109"/>
      <c r="I68" s="109"/>
      <c r="J68" s="218"/>
      <c r="K68" s="20"/>
      <c r="L68" s="20"/>
      <c r="N68" s="20"/>
      <c r="O68" s="20"/>
      <c r="P68" s="20"/>
      <c r="R68" s="20"/>
      <c r="S68" s="20"/>
      <c r="T68" s="20"/>
      <c r="U68" s="20"/>
      <c r="V68" s="20"/>
    </row>
    <row r="69" spans="1:22" ht="32.15" customHeight="1">
      <c r="A69" s="111" t="s">
        <v>49</v>
      </c>
      <c r="B69" s="112"/>
      <c r="C69" s="113"/>
      <c r="D69" s="113"/>
      <c r="E69" s="113">
        <f>SUBTOTAL(9,E13:E68)</f>
        <v>9571906</v>
      </c>
      <c r="F69" s="111"/>
      <c r="G69" s="115"/>
      <c r="H69" s="115"/>
      <c r="I69" s="115"/>
      <c r="J69" s="219"/>
      <c r="K69" s="114">
        <f>K63</f>
        <v>108</v>
      </c>
      <c r="L69" s="114">
        <f>L63</f>
        <v>0</v>
      </c>
      <c r="N69" s="288">
        <f>N63</f>
        <v>10000</v>
      </c>
      <c r="O69" s="288">
        <f>O63</f>
        <v>909</v>
      </c>
      <c r="P69" s="288">
        <f>P63</f>
        <v>999</v>
      </c>
      <c r="R69" s="288">
        <f>R63</f>
        <v>110000</v>
      </c>
      <c r="S69" s="288">
        <f>S63</f>
        <v>10000</v>
      </c>
      <c r="T69" s="288">
        <f>T63</f>
        <v>8000</v>
      </c>
      <c r="U69" s="288">
        <f>U63</f>
        <v>2000</v>
      </c>
      <c r="V69" s="288">
        <f>V63</f>
        <v>2200</v>
      </c>
    </row>
    <row r="70" spans="1:22">
      <c r="B70" s="3"/>
      <c r="C70" s="3"/>
      <c r="D70" s="3"/>
      <c r="E70" s="3"/>
    </row>
    <row r="71" spans="1:22" ht="33" customHeight="1">
      <c r="B71" s="13"/>
      <c r="C71" s="315" t="s">
        <v>328</v>
      </c>
      <c r="D71" s="315"/>
      <c r="E71" s="315"/>
      <c r="F71" s="315"/>
      <c r="G71" s="1" t="s">
        <v>329</v>
      </c>
      <c r="H71" s="1"/>
      <c r="I71" s="1"/>
    </row>
    <row r="72" spans="1:22" ht="33" customHeight="1">
      <c r="B72" s="12"/>
      <c r="C72" s="312" t="s">
        <v>323</v>
      </c>
      <c r="D72" s="312"/>
      <c r="E72" s="312"/>
      <c r="F72" s="292">
        <f>K69</f>
        <v>108</v>
      </c>
      <c r="G72" s="1"/>
      <c r="H72" s="1"/>
      <c r="I72" s="1"/>
    </row>
    <row r="73" spans="1:22" ht="33" customHeight="1">
      <c r="B73" s="12"/>
      <c r="C73" s="313" t="s">
        <v>324</v>
      </c>
      <c r="D73" s="313"/>
      <c r="E73" s="313"/>
      <c r="F73" s="255">
        <f>ROUNDDOWN((2/8)*(F72*(8/108)),0)</f>
        <v>2</v>
      </c>
      <c r="G73" s="1"/>
      <c r="H73" s="1"/>
      <c r="I73" s="1"/>
    </row>
    <row r="74" spans="1:22" ht="33" customHeight="1">
      <c r="B74" s="12"/>
      <c r="C74" s="314" t="s">
        <v>325</v>
      </c>
      <c r="D74" s="314"/>
      <c r="E74" s="314"/>
      <c r="F74" s="292">
        <f>L69</f>
        <v>0</v>
      </c>
      <c r="G74" s="1" t="s">
        <v>50</v>
      </c>
      <c r="H74" s="1"/>
      <c r="I74" s="1"/>
    </row>
    <row r="75" spans="1:22" ht="33" customHeight="1">
      <c r="B75" s="12"/>
      <c r="C75" s="313" t="s">
        <v>326</v>
      </c>
      <c r="D75" s="313"/>
      <c r="E75" s="313"/>
      <c r="F75" s="255">
        <f>ROUNDDOWN(F74*0.1,0)</f>
        <v>0</v>
      </c>
      <c r="G75" s="1"/>
      <c r="H75" s="1"/>
      <c r="I75" s="1"/>
    </row>
    <row r="76" spans="1:22" ht="57.75" customHeight="1">
      <c r="B76" s="12"/>
      <c r="C76" s="316" t="s">
        <v>321</v>
      </c>
      <c r="D76" s="316"/>
      <c r="E76" s="316"/>
      <c r="F76" s="290">
        <f>P69</f>
        <v>999</v>
      </c>
      <c r="G76" s="1"/>
      <c r="H76" s="1"/>
      <c r="I76" s="1"/>
    </row>
    <row r="77" spans="1:22" ht="33" customHeight="1">
      <c r="C77" s="316" t="s">
        <v>327</v>
      </c>
      <c r="D77" s="316"/>
      <c r="E77" s="316"/>
      <c r="F77" s="290">
        <f>V69</f>
        <v>2200</v>
      </c>
      <c r="G77" s="1"/>
      <c r="H77" s="1"/>
      <c r="I77" s="1"/>
    </row>
    <row r="78" spans="1:22" ht="33" customHeight="1">
      <c r="C78" s="313" t="s">
        <v>331</v>
      </c>
      <c r="D78" s="313"/>
      <c r="E78" s="313"/>
      <c r="F78" s="291">
        <f>F73+F75+F76+F77</f>
        <v>3201</v>
      </c>
      <c r="G78" s="1"/>
      <c r="H78" s="1"/>
      <c r="I78" s="1"/>
    </row>
  </sheetData>
  <mergeCells count="11">
    <mergeCell ref="A5:E5"/>
    <mergeCell ref="C75:E75"/>
    <mergeCell ref="C76:E76"/>
    <mergeCell ref="C77:E77"/>
    <mergeCell ref="C78:E78"/>
    <mergeCell ref="N11:P11"/>
    <mergeCell ref="R11:V11"/>
    <mergeCell ref="C72:E72"/>
    <mergeCell ref="C73:E73"/>
    <mergeCell ref="C74:E74"/>
    <mergeCell ref="C71:F71"/>
  </mergeCells>
  <phoneticPr fontId="3"/>
  <conditionalFormatting sqref="W2:W3">
    <cfRule type="containsText" dxfId="0" priority="1" operator="containsText" text="12345678">
      <formula>NOT(ISERROR(SEARCH("12345678",W2)))</formula>
    </cfRule>
  </conditionalFormatting>
  <dataValidations count="3">
    <dataValidation type="list" allowBlank="1" sqref="F5" xr:uid="{00000000-0002-0000-0100-000000000000}">
      <formula1>#REF!</formula1>
    </dataValidation>
    <dataValidation imeMode="on" allowBlank="1" showInputMessage="1" showErrorMessage="1" sqref="A61 A66:B68" xr:uid="{00000000-0002-0000-0100-000001000000}"/>
    <dataValidation type="list" allowBlank="1" showInputMessage="1" showErrorMessage="1" sqref="A5:E5" xr:uid="{CDE6EDE2-68AA-410E-A9D7-1EA84603DBE6}">
      <formula1>"―――選択して下さい―――,「戦略的イノベーション創造プログ ラム〔ＳＩＰ〕（スマートバイオ産業・農業基盤技術）」,ムーンショット型農林水産研究開発事業,スタートアップ総合支援プログラム"</formula1>
    </dataValidation>
  </dataValidations>
  <printOptions horizontalCentered="1"/>
  <pageMargins left="0.59055118110236227" right="0.59055118110236227" top="0.39370078740157483" bottom="0.39370078740157483" header="0.51181102362204722" footer="0.19685039370078741"/>
  <pageSetup paperSize="9" scale="30" fitToHeight="0" orientation="portrait" cellComments="asDisplayed" r:id="rId1"/>
  <headerFooter alignWithMargins="0">
    <oddFooter>&amp;R&amp;P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B70F2-2B8F-4A0E-B27B-28F4A610A029}">
  <sheetPr>
    <pageSetUpPr fitToPage="1"/>
  </sheetPr>
  <dimension ref="A1:W27"/>
  <sheetViews>
    <sheetView view="pageBreakPreview" zoomScaleNormal="90" zoomScaleSheetLayoutView="100" workbookViewId="0">
      <selection activeCell="D5" sqref="D5"/>
    </sheetView>
  </sheetViews>
  <sheetFormatPr defaultRowHeight="13"/>
  <cols>
    <col min="1" max="2" width="8.90625" customWidth="1"/>
    <col min="3" max="3" width="10.08984375" bestFit="1" customWidth="1"/>
    <col min="4" max="17" width="8.90625" customWidth="1"/>
    <col min="22" max="22" width="15.90625" hidden="1" customWidth="1"/>
    <col min="23" max="23" width="0" hidden="1" customWidth="1"/>
  </cols>
  <sheetData>
    <row r="1" spans="1:23" ht="16.5">
      <c r="A1" s="8" t="s">
        <v>138</v>
      </c>
      <c r="B1" s="4"/>
      <c r="C1" s="4"/>
      <c r="D1" s="4"/>
      <c r="E1" s="4"/>
      <c r="F1" s="4"/>
      <c r="G1" s="4"/>
      <c r="H1" s="4"/>
      <c r="I1" s="4"/>
      <c r="J1" s="4"/>
      <c r="K1" s="4"/>
      <c r="L1" s="4"/>
      <c r="M1" s="4"/>
      <c r="N1" s="4"/>
      <c r="O1" s="4"/>
      <c r="P1" s="4"/>
      <c r="Q1" s="34" t="str">
        <f>'経理様式7-1 委託費帳簿 (インボイス関係記載)'!V2</f>
        <v>e-Rad課題ID(半角英数字)：</v>
      </c>
      <c r="R1" s="34">
        <f>'経理様式7-1 委託費帳簿 (インボイス関係記載)'!W2</f>
        <v>12345678</v>
      </c>
    </row>
    <row r="2" spans="1:23" ht="16.5">
      <c r="A2" s="8" t="s">
        <v>139</v>
      </c>
      <c r="B2" s="4"/>
      <c r="C2" s="4"/>
      <c r="D2" s="4"/>
      <c r="E2" s="4"/>
      <c r="F2" s="4"/>
      <c r="G2" s="4"/>
      <c r="H2" s="4"/>
      <c r="I2" s="4"/>
      <c r="J2" s="4"/>
      <c r="K2" s="4"/>
      <c r="L2" s="4"/>
      <c r="M2" s="4"/>
      <c r="N2" s="4"/>
      <c r="O2" s="4"/>
      <c r="P2" s="4"/>
      <c r="Q2" s="34" t="str">
        <f>'経理様式7-1 委託費帳簿 (インボイス関係記載)'!V3</f>
        <v>研究課題番号：</v>
      </c>
      <c r="R2" s="34">
        <f>'経理様式7-1 委託費帳簿 (インボイス関係記載)'!W3</f>
        <v>0</v>
      </c>
    </row>
    <row r="3" spans="1:23" ht="16.5">
      <c r="A3" s="8" t="s">
        <v>283</v>
      </c>
      <c r="B3" s="4"/>
      <c r="C3" s="4"/>
      <c r="D3" s="4"/>
      <c r="E3" s="4"/>
      <c r="F3" s="4"/>
      <c r="G3" s="4"/>
      <c r="H3" s="4"/>
      <c r="I3" s="4"/>
      <c r="J3" s="4"/>
      <c r="K3" s="4"/>
      <c r="L3" s="4"/>
      <c r="M3" s="4"/>
      <c r="N3" s="4"/>
      <c r="O3" s="4"/>
      <c r="P3" s="4"/>
      <c r="Q3" s="4"/>
    </row>
    <row r="4" spans="1:23">
      <c r="A4" s="4"/>
      <c r="B4" s="4"/>
      <c r="C4" s="4"/>
      <c r="D4" s="4"/>
      <c r="E4" s="4"/>
      <c r="F4" s="4"/>
      <c r="G4" s="4"/>
      <c r="H4" s="4"/>
      <c r="I4" s="4"/>
      <c r="J4" s="4"/>
      <c r="K4" s="4"/>
      <c r="L4" s="4"/>
      <c r="M4" s="4"/>
      <c r="N4" s="4"/>
      <c r="O4" s="4"/>
      <c r="P4" s="4"/>
      <c r="Q4" s="4"/>
    </row>
    <row r="5" spans="1:23" ht="52">
      <c r="A5" s="117" t="s">
        <v>140</v>
      </c>
      <c r="B5" s="117" t="s">
        <v>141</v>
      </c>
      <c r="C5" s="118" t="s">
        <v>142</v>
      </c>
      <c r="D5" s="119" t="s">
        <v>343</v>
      </c>
      <c r="E5" s="120" t="s">
        <v>143</v>
      </c>
      <c r="F5" s="120" t="s">
        <v>144</v>
      </c>
      <c r="G5" s="119" t="s">
        <v>145</v>
      </c>
      <c r="H5" s="120" t="s">
        <v>146</v>
      </c>
      <c r="I5" s="120" t="s">
        <v>147</v>
      </c>
      <c r="J5" s="120" t="s">
        <v>148</v>
      </c>
      <c r="K5" s="120" t="s">
        <v>149</v>
      </c>
      <c r="L5" s="120" t="s">
        <v>150</v>
      </c>
      <c r="M5" s="120" t="s">
        <v>151</v>
      </c>
      <c r="N5" s="120" t="s">
        <v>152</v>
      </c>
      <c r="O5" s="120" t="s">
        <v>153</v>
      </c>
      <c r="P5" s="120" t="s">
        <v>154</v>
      </c>
      <c r="Q5" s="120" t="s">
        <v>155</v>
      </c>
      <c r="R5" s="118" t="s">
        <v>156</v>
      </c>
      <c r="V5" t="s">
        <v>179</v>
      </c>
    </row>
    <row r="6" spans="1:23" ht="21" customHeight="1">
      <c r="A6" s="121"/>
      <c r="B6" s="121"/>
      <c r="C6" s="122"/>
      <c r="D6" s="123"/>
      <c r="E6" s="221"/>
      <c r="F6" s="221"/>
      <c r="G6" s="123"/>
      <c r="H6" s="124"/>
      <c r="I6" s="124"/>
      <c r="J6" s="124"/>
      <c r="K6" s="124"/>
      <c r="L6" s="124"/>
      <c r="M6" s="124"/>
      <c r="N6" s="124"/>
      <c r="O6" s="124"/>
      <c r="P6" s="124"/>
      <c r="Q6" s="124"/>
      <c r="R6" s="122"/>
    </row>
    <row r="7" spans="1:23" ht="21" customHeight="1">
      <c r="A7" s="141">
        <v>44244</v>
      </c>
      <c r="B7" s="142" t="s">
        <v>157</v>
      </c>
      <c r="C7" s="125" t="s">
        <v>158</v>
      </c>
      <c r="D7" s="143">
        <v>10</v>
      </c>
      <c r="E7" s="144"/>
      <c r="F7" s="145">
        <f>ROUNDDOWN(D7*E7,0)</f>
        <v>0</v>
      </c>
      <c r="G7" s="146">
        <v>40</v>
      </c>
      <c r="H7" s="222">
        <v>5264</v>
      </c>
      <c r="I7" s="222">
        <v>5134</v>
      </c>
      <c r="J7" s="145">
        <f>ROUNDDOWN(G7*H7,0)</f>
        <v>210560</v>
      </c>
      <c r="K7" s="145">
        <f>ROUNDDOWN(G7*I7,0)</f>
        <v>205360</v>
      </c>
      <c r="L7" s="147"/>
      <c r="M7" s="144"/>
      <c r="N7" s="144"/>
      <c r="O7" s="145">
        <f>SUM(L7:N7)</f>
        <v>0</v>
      </c>
      <c r="P7" s="148">
        <f>SUM(F7,J7,O7)</f>
        <v>210560</v>
      </c>
      <c r="Q7" s="148">
        <f>SUM(K7,O7)</f>
        <v>205360</v>
      </c>
      <c r="R7" s="149" t="s">
        <v>159</v>
      </c>
      <c r="V7" s="67" t="s">
        <v>285</v>
      </c>
      <c r="W7" s="67"/>
    </row>
    <row r="8" spans="1:23" ht="21" customHeight="1">
      <c r="A8" s="141">
        <v>44272</v>
      </c>
      <c r="B8" s="142" t="s">
        <v>160</v>
      </c>
      <c r="C8" s="125" t="s">
        <v>158</v>
      </c>
      <c r="D8" s="143">
        <v>10</v>
      </c>
      <c r="E8" s="144"/>
      <c r="F8" s="145">
        <f>ROUNDDOWN(D8*E8,0)</f>
        <v>0</v>
      </c>
      <c r="G8" s="146">
        <v>40</v>
      </c>
      <c r="H8" s="222">
        <v>5264</v>
      </c>
      <c r="I8" s="222">
        <v>5134</v>
      </c>
      <c r="J8" s="145">
        <f>ROUNDDOWN(G8*H8,0)</f>
        <v>210560</v>
      </c>
      <c r="K8" s="145">
        <f>ROUNDDOWN(G8*I8,0)</f>
        <v>205360</v>
      </c>
      <c r="L8" s="147"/>
      <c r="M8" s="144"/>
      <c r="N8" s="144"/>
      <c r="O8" s="145">
        <f>SUM(L8:N8)</f>
        <v>0</v>
      </c>
      <c r="P8" s="148">
        <f>SUM(F8,J8,O8)</f>
        <v>210560</v>
      </c>
      <c r="Q8" s="148">
        <f>SUM(K8,O8)</f>
        <v>205360</v>
      </c>
      <c r="R8" s="149" t="s">
        <v>159</v>
      </c>
      <c r="V8" s="67"/>
      <c r="W8" s="67" t="s">
        <v>294</v>
      </c>
    </row>
    <row r="9" spans="1:23" ht="21" customHeight="1">
      <c r="A9" s="141">
        <v>44303</v>
      </c>
      <c r="B9" s="142" t="s">
        <v>161</v>
      </c>
      <c r="C9" s="125" t="s">
        <v>158</v>
      </c>
      <c r="D9" s="143">
        <v>10</v>
      </c>
      <c r="E9" s="144"/>
      <c r="F9" s="145">
        <f>ROUNDDOWN(D9*E9,0)</f>
        <v>0</v>
      </c>
      <c r="G9" s="146">
        <v>40</v>
      </c>
      <c r="H9" s="222">
        <v>5264</v>
      </c>
      <c r="I9" s="222">
        <v>5134</v>
      </c>
      <c r="J9" s="145">
        <f>ROUNDDOWN(G9*H9,0)</f>
        <v>210560</v>
      </c>
      <c r="K9" s="145">
        <f>ROUNDDOWN(G9*I9,0)</f>
        <v>205360</v>
      </c>
      <c r="L9" s="147"/>
      <c r="M9" s="144"/>
      <c r="N9" s="144"/>
      <c r="O9" s="145">
        <f>SUM(L9:N9)</f>
        <v>0</v>
      </c>
      <c r="P9" s="148">
        <f>SUM(F9,J9,O9)</f>
        <v>210560</v>
      </c>
      <c r="Q9" s="148">
        <f>SUM(K9,O9)</f>
        <v>205360</v>
      </c>
      <c r="R9" s="149" t="s">
        <v>159</v>
      </c>
      <c r="V9" s="67"/>
      <c r="W9" s="67" t="s">
        <v>120</v>
      </c>
    </row>
    <row r="10" spans="1:23" ht="21" customHeight="1">
      <c r="A10" s="150" t="s">
        <v>162</v>
      </c>
      <c r="B10" s="151"/>
      <c r="C10" s="152"/>
      <c r="D10" s="153"/>
      <c r="E10" s="145"/>
      <c r="F10" s="145">
        <f>SUBTOTAL(9,F7:F9)</f>
        <v>0</v>
      </c>
      <c r="G10" s="153"/>
      <c r="H10" s="145"/>
      <c r="I10" s="145"/>
      <c r="J10" s="145">
        <f t="shared" ref="J10:Q10" si="0">SUBTOTAL(9,J7:J9)</f>
        <v>631680</v>
      </c>
      <c r="K10" s="145">
        <f t="shared" si="0"/>
        <v>616080</v>
      </c>
      <c r="L10" s="145">
        <f t="shared" si="0"/>
        <v>0</v>
      </c>
      <c r="M10" s="145">
        <f t="shared" si="0"/>
        <v>0</v>
      </c>
      <c r="N10" s="145">
        <f t="shared" si="0"/>
        <v>0</v>
      </c>
      <c r="O10" s="145">
        <f t="shared" si="0"/>
        <v>0</v>
      </c>
      <c r="P10" s="154">
        <f t="shared" si="0"/>
        <v>631680</v>
      </c>
      <c r="Q10" s="154">
        <f t="shared" si="0"/>
        <v>616080</v>
      </c>
      <c r="R10" s="155"/>
      <c r="V10" s="67" t="s">
        <v>180</v>
      </c>
      <c r="W10" s="67"/>
    </row>
    <row r="11" spans="1:23" ht="21" customHeight="1">
      <c r="A11" s="141">
        <v>43968</v>
      </c>
      <c r="B11" s="142" t="s">
        <v>163</v>
      </c>
      <c r="C11" s="125" t="s">
        <v>164</v>
      </c>
      <c r="D11" s="143">
        <v>10</v>
      </c>
      <c r="E11" s="144">
        <v>108</v>
      </c>
      <c r="F11" s="145">
        <f t="shared" ref="F11:F23" si="1">ROUNDDOWN(D11*E11,0)</f>
        <v>1080</v>
      </c>
      <c r="G11" s="146">
        <v>77.5</v>
      </c>
      <c r="H11" s="156">
        <v>1000</v>
      </c>
      <c r="I11" s="156">
        <v>1000</v>
      </c>
      <c r="J11" s="145">
        <f t="shared" ref="J11:J23" si="2">ROUNDDOWN(G11*H11,0)</f>
        <v>77500</v>
      </c>
      <c r="K11" s="145">
        <f t="shared" ref="K11:K23" si="3">ROUNDDOWN(G11*I11,0)</f>
        <v>77500</v>
      </c>
      <c r="L11" s="147">
        <v>1000</v>
      </c>
      <c r="M11" s="147">
        <v>1000</v>
      </c>
      <c r="N11" s="147">
        <v>1000</v>
      </c>
      <c r="O11" s="145">
        <f>SUM(L11:N11)</f>
        <v>3000</v>
      </c>
      <c r="P11" s="148">
        <f t="shared" ref="P11:P23" si="4">SUM(F11,J11,O11)</f>
        <v>81580</v>
      </c>
      <c r="Q11" s="148">
        <f t="shared" ref="Q11:Q22" si="5">SUM(K11,O11)</f>
        <v>80500</v>
      </c>
      <c r="R11" s="149"/>
      <c r="V11" s="67"/>
      <c r="W11" s="67" t="s">
        <v>293</v>
      </c>
    </row>
    <row r="12" spans="1:23" ht="21" customHeight="1">
      <c r="A12" s="141">
        <v>43999</v>
      </c>
      <c r="B12" s="142" t="s">
        <v>165</v>
      </c>
      <c r="C12" s="125" t="s">
        <v>164</v>
      </c>
      <c r="D12" s="146">
        <v>20</v>
      </c>
      <c r="E12" s="144">
        <v>108</v>
      </c>
      <c r="F12" s="145">
        <f t="shared" si="1"/>
        <v>2160</v>
      </c>
      <c r="G12" s="146">
        <v>155</v>
      </c>
      <c r="H12" s="156">
        <v>1000</v>
      </c>
      <c r="I12" s="156">
        <v>1000</v>
      </c>
      <c r="J12" s="145">
        <f t="shared" si="2"/>
        <v>155000</v>
      </c>
      <c r="K12" s="145">
        <f t="shared" si="3"/>
        <v>155000</v>
      </c>
      <c r="L12" s="147">
        <v>2000</v>
      </c>
      <c r="M12" s="147">
        <v>1000</v>
      </c>
      <c r="N12" s="147">
        <v>1000</v>
      </c>
      <c r="O12" s="145">
        <f t="shared" ref="O12:O19" si="6">SUM(L12:N12)</f>
        <v>4000</v>
      </c>
      <c r="P12" s="148">
        <f t="shared" si="4"/>
        <v>161160</v>
      </c>
      <c r="Q12" s="148">
        <f t="shared" si="5"/>
        <v>159000</v>
      </c>
      <c r="R12" s="149"/>
      <c r="V12" s="67"/>
      <c r="W12" s="67" t="s">
        <v>284</v>
      </c>
    </row>
    <row r="13" spans="1:23" ht="21" customHeight="1">
      <c r="A13" s="141">
        <v>44029</v>
      </c>
      <c r="B13" s="142" t="s">
        <v>166</v>
      </c>
      <c r="C13" s="125" t="s">
        <v>164</v>
      </c>
      <c r="D13" s="146">
        <v>10</v>
      </c>
      <c r="E13" s="144">
        <v>108</v>
      </c>
      <c r="F13" s="145">
        <f t="shared" si="1"/>
        <v>1080</v>
      </c>
      <c r="G13" s="146">
        <v>77.5</v>
      </c>
      <c r="H13" s="156">
        <v>1000</v>
      </c>
      <c r="I13" s="156">
        <v>1000</v>
      </c>
      <c r="J13" s="145">
        <f t="shared" si="2"/>
        <v>77500</v>
      </c>
      <c r="K13" s="145">
        <f t="shared" si="3"/>
        <v>77500</v>
      </c>
      <c r="L13" s="147">
        <v>1000</v>
      </c>
      <c r="M13" s="147">
        <v>1000</v>
      </c>
      <c r="N13" s="147">
        <v>1000</v>
      </c>
      <c r="O13" s="145">
        <f t="shared" si="6"/>
        <v>3000</v>
      </c>
      <c r="P13" s="148">
        <f t="shared" si="4"/>
        <v>81580</v>
      </c>
      <c r="Q13" s="148">
        <f t="shared" si="5"/>
        <v>80500</v>
      </c>
      <c r="R13" s="149"/>
      <c r="V13" s="67"/>
      <c r="W13" s="67"/>
    </row>
    <row r="14" spans="1:23" ht="21" customHeight="1">
      <c r="A14" s="141">
        <v>44059</v>
      </c>
      <c r="B14" s="142" t="s">
        <v>167</v>
      </c>
      <c r="C14" s="125" t="s">
        <v>164</v>
      </c>
      <c r="D14" s="146">
        <v>10</v>
      </c>
      <c r="E14" s="144">
        <v>108</v>
      </c>
      <c r="F14" s="145">
        <f t="shared" si="1"/>
        <v>1080</v>
      </c>
      <c r="G14" s="146">
        <v>77.5</v>
      </c>
      <c r="H14" s="156">
        <v>1000</v>
      </c>
      <c r="I14" s="156">
        <v>1000</v>
      </c>
      <c r="J14" s="145">
        <f t="shared" si="2"/>
        <v>77500</v>
      </c>
      <c r="K14" s="145">
        <f t="shared" si="3"/>
        <v>77500</v>
      </c>
      <c r="L14" s="147">
        <v>1000</v>
      </c>
      <c r="M14" s="147">
        <v>1000</v>
      </c>
      <c r="N14" s="147">
        <v>1000</v>
      </c>
      <c r="O14" s="145">
        <f t="shared" si="6"/>
        <v>3000</v>
      </c>
      <c r="P14" s="148">
        <f t="shared" si="4"/>
        <v>81580</v>
      </c>
      <c r="Q14" s="148">
        <f t="shared" si="5"/>
        <v>80500</v>
      </c>
      <c r="R14" s="149"/>
    </row>
    <row r="15" spans="1:23" ht="21" customHeight="1">
      <c r="A15" s="141">
        <v>44091</v>
      </c>
      <c r="B15" s="142" t="s">
        <v>168</v>
      </c>
      <c r="C15" s="125" t="s">
        <v>164</v>
      </c>
      <c r="D15" s="146">
        <v>10</v>
      </c>
      <c r="E15" s="144">
        <v>108</v>
      </c>
      <c r="F15" s="145">
        <f t="shared" si="1"/>
        <v>1080</v>
      </c>
      <c r="G15" s="146">
        <v>77.5</v>
      </c>
      <c r="H15" s="156">
        <v>1000</v>
      </c>
      <c r="I15" s="156">
        <v>1000</v>
      </c>
      <c r="J15" s="145">
        <f t="shared" si="2"/>
        <v>77500</v>
      </c>
      <c r="K15" s="145">
        <f t="shared" si="3"/>
        <v>77500</v>
      </c>
      <c r="L15" s="147">
        <v>1000</v>
      </c>
      <c r="M15" s="147">
        <v>1000</v>
      </c>
      <c r="N15" s="147">
        <v>1000</v>
      </c>
      <c r="O15" s="145">
        <f t="shared" si="6"/>
        <v>3000</v>
      </c>
      <c r="P15" s="148">
        <f t="shared" si="4"/>
        <v>81580</v>
      </c>
      <c r="Q15" s="148">
        <f t="shared" si="5"/>
        <v>80500</v>
      </c>
      <c r="R15" s="149"/>
    </row>
    <row r="16" spans="1:23" ht="21" customHeight="1">
      <c r="A16" s="141">
        <v>44121</v>
      </c>
      <c r="B16" s="142" t="s">
        <v>169</v>
      </c>
      <c r="C16" s="125" t="s">
        <v>164</v>
      </c>
      <c r="D16" s="146">
        <v>10</v>
      </c>
      <c r="E16" s="144">
        <v>108</v>
      </c>
      <c r="F16" s="145">
        <f t="shared" si="1"/>
        <v>1080</v>
      </c>
      <c r="G16" s="146">
        <v>77.5</v>
      </c>
      <c r="H16" s="156">
        <v>1000</v>
      </c>
      <c r="I16" s="156">
        <v>1000</v>
      </c>
      <c r="J16" s="145">
        <f t="shared" si="2"/>
        <v>77500</v>
      </c>
      <c r="K16" s="145">
        <f t="shared" si="3"/>
        <v>77500</v>
      </c>
      <c r="L16" s="147">
        <v>1000</v>
      </c>
      <c r="M16" s="147">
        <v>1000</v>
      </c>
      <c r="N16" s="147">
        <v>1000</v>
      </c>
      <c r="O16" s="145">
        <f t="shared" si="6"/>
        <v>3000</v>
      </c>
      <c r="P16" s="148">
        <f t="shared" si="4"/>
        <v>81580</v>
      </c>
      <c r="Q16" s="148">
        <f t="shared" si="5"/>
        <v>80500</v>
      </c>
      <c r="R16" s="149"/>
    </row>
    <row r="17" spans="1:18" ht="21" customHeight="1">
      <c r="A17" s="141">
        <v>44152</v>
      </c>
      <c r="B17" s="142" t="s">
        <v>170</v>
      </c>
      <c r="C17" s="125" t="s">
        <v>164</v>
      </c>
      <c r="D17" s="146">
        <v>10</v>
      </c>
      <c r="E17" s="144">
        <v>110</v>
      </c>
      <c r="F17" s="145">
        <f t="shared" si="1"/>
        <v>1100</v>
      </c>
      <c r="G17" s="146">
        <v>77.5</v>
      </c>
      <c r="H17" s="156">
        <v>1000</v>
      </c>
      <c r="I17" s="156">
        <v>1000</v>
      </c>
      <c r="J17" s="145">
        <f t="shared" si="2"/>
        <v>77500</v>
      </c>
      <c r="K17" s="145">
        <f t="shared" si="3"/>
        <v>77500</v>
      </c>
      <c r="L17" s="147">
        <v>1000</v>
      </c>
      <c r="M17" s="147">
        <v>1000</v>
      </c>
      <c r="N17" s="147">
        <v>1000</v>
      </c>
      <c r="O17" s="145">
        <f t="shared" si="6"/>
        <v>3000</v>
      </c>
      <c r="P17" s="148">
        <f t="shared" si="4"/>
        <v>81600</v>
      </c>
      <c r="Q17" s="148">
        <f t="shared" si="5"/>
        <v>80500</v>
      </c>
      <c r="R17" s="149"/>
    </row>
    <row r="18" spans="1:18" ht="21" customHeight="1">
      <c r="A18" s="141">
        <v>44181</v>
      </c>
      <c r="B18" s="142" t="s">
        <v>171</v>
      </c>
      <c r="C18" s="125" t="s">
        <v>164</v>
      </c>
      <c r="D18" s="146">
        <v>20</v>
      </c>
      <c r="E18" s="144">
        <v>110</v>
      </c>
      <c r="F18" s="145">
        <f t="shared" si="1"/>
        <v>2200</v>
      </c>
      <c r="G18" s="146">
        <v>155</v>
      </c>
      <c r="H18" s="156">
        <v>1000</v>
      </c>
      <c r="I18" s="156">
        <v>1000</v>
      </c>
      <c r="J18" s="145">
        <f t="shared" si="2"/>
        <v>155000</v>
      </c>
      <c r="K18" s="145">
        <f t="shared" si="3"/>
        <v>155000</v>
      </c>
      <c r="L18" s="147">
        <v>2000</v>
      </c>
      <c r="M18" s="147">
        <v>1000</v>
      </c>
      <c r="N18" s="147">
        <v>1000</v>
      </c>
      <c r="O18" s="145">
        <f t="shared" si="6"/>
        <v>4000</v>
      </c>
      <c r="P18" s="148">
        <f t="shared" si="4"/>
        <v>161200</v>
      </c>
      <c r="Q18" s="148">
        <f t="shared" si="5"/>
        <v>159000</v>
      </c>
      <c r="R18" s="149"/>
    </row>
    <row r="19" spans="1:18" ht="21" customHeight="1">
      <c r="A19" s="141">
        <v>44213</v>
      </c>
      <c r="B19" s="142" t="s">
        <v>172</v>
      </c>
      <c r="C19" s="125" t="s">
        <v>164</v>
      </c>
      <c r="D19" s="146">
        <v>10</v>
      </c>
      <c r="E19" s="144">
        <v>110</v>
      </c>
      <c r="F19" s="145">
        <f t="shared" si="1"/>
        <v>1100</v>
      </c>
      <c r="G19" s="146">
        <v>77.5</v>
      </c>
      <c r="H19" s="156">
        <v>1000</v>
      </c>
      <c r="I19" s="156">
        <v>1000</v>
      </c>
      <c r="J19" s="145">
        <f t="shared" si="2"/>
        <v>77500</v>
      </c>
      <c r="K19" s="145">
        <f t="shared" si="3"/>
        <v>77500</v>
      </c>
      <c r="L19" s="147">
        <v>1000</v>
      </c>
      <c r="M19" s="147">
        <v>1000</v>
      </c>
      <c r="N19" s="147">
        <v>1000</v>
      </c>
      <c r="O19" s="145">
        <f t="shared" si="6"/>
        <v>3000</v>
      </c>
      <c r="P19" s="148">
        <f t="shared" si="4"/>
        <v>81600</v>
      </c>
      <c r="Q19" s="148">
        <f t="shared" si="5"/>
        <v>80500</v>
      </c>
      <c r="R19" s="149"/>
    </row>
    <row r="20" spans="1:18" ht="21" customHeight="1">
      <c r="A20" s="141">
        <v>44244</v>
      </c>
      <c r="B20" s="142" t="s">
        <v>157</v>
      </c>
      <c r="C20" s="125" t="s">
        <v>164</v>
      </c>
      <c r="D20" s="146">
        <v>10</v>
      </c>
      <c r="E20" s="144">
        <v>110</v>
      </c>
      <c r="F20" s="145">
        <f t="shared" si="1"/>
        <v>1100</v>
      </c>
      <c r="G20" s="146">
        <v>77.5</v>
      </c>
      <c r="H20" s="156">
        <v>1000</v>
      </c>
      <c r="I20" s="156">
        <v>1000</v>
      </c>
      <c r="J20" s="145">
        <f t="shared" si="2"/>
        <v>77500</v>
      </c>
      <c r="K20" s="145">
        <f t="shared" si="3"/>
        <v>77500</v>
      </c>
      <c r="L20" s="147">
        <v>1000</v>
      </c>
      <c r="M20" s="147">
        <v>1000</v>
      </c>
      <c r="N20" s="147">
        <v>1000</v>
      </c>
      <c r="O20" s="145">
        <f>SUM(L20:N20)</f>
        <v>3000</v>
      </c>
      <c r="P20" s="148">
        <f t="shared" si="4"/>
        <v>81600</v>
      </c>
      <c r="Q20" s="148">
        <f t="shared" si="5"/>
        <v>80500</v>
      </c>
      <c r="R20" s="149"/>
    </row>
    <row r="21" spans="1:18" ht="21" customHeight="1">
      <c r="A21" s="141">
        <v>44272</v>
      </c>
      <c r="B21" s="142" t="s">
        <v>160</v>
      </c>
      <c r="C21" s="125" t="s">
        <v>164</v>
      </c>
      <c r="D21" s="146">
        <v>10</v>
      </c>
      <c r="E21" s="144">
        <v>110</v>
      </c>
      <c r="F21" s="145">
        <f t="shared" si="1"/>
        <v>1100</v>
      </c>
      <c r="G21" s="146">
        <v>77.5</v>
      </c>
      <c r="H21" s="156">
        <v>1000</v>
      </c>
      <c r="I21" s="156">
        <v>1000</v>
      </c>
      <c r="J21" s="145">
        <f t="shared" si="2"/>
        <v>77500</v>
      </c>
      <c r="K21" s="145">
        <f t="shared" si="3"/>
        <v>77500</v>
      </c>
      <c r="L21" s="147">
        <v>1000</v>
      </c>
      <c r="M21" s="147">
        <v>1000</v>
      </c>
      <c r="N21" s="147">
        <v>1000</v>
      </c>
      <c r="O21" s="145">
        <f>SUM(L21:N21)</f>
        <v>3000</v>
      </c>
      <c r="P21" s="148">
        <f t="shared" si="4"/>
        <v>81600</v>
      </c>
      <c r="Q21" s="148">
        <f t="shared" si="5"/>
        <v>80500</v>
      </c>
      <c r="R21" s="149"/>
    </row>
    <row r="22" spans="1:18" ht="21" customHeight="1">
      <c r="A22" s="141">
        <v>44303</v>
      </c>
      <c r="B22" s="142" t="s">
        <v>161</v>
      </c>
      <c r="C22" s="125" t="s">
        <v>164</v>
      </c>
      <c r="D22" s="146">
        <v>10</v>
      </c>
      <c r="E22" s="144">
        <v>110</v>
      </c>
      <c r="F22" s="145">
        <f t="shared" si="1"/>
        <v>1100</v>
      </c>
      <c r="G22" s="146">
        <v>77.5</v>
      </c>
      <c r="H22" s="156">
        <v>1000</v>
      </c>
      <c r="I22" s="156">
        <v>1000</v>
      </c>
      <c r="J22" s="145">
        <f t="shared" si="2"/>
        <v>77500</v>
      </c>
      <c r="K22" s="145">
        <f t="shared" si="3"/>
        <v>77500</v>
      </c>
      <c r="L22" s="147">
        <v>1000</v>
      </c>
      <c r="M22" s="147">
        <v>1000</v>
      </c>
      <c r="N22" s="147">
        <v>1000</v>
      </c>
      <c r="O22" s="145">
        <f>SUM(L22:N22)</f>
        <v>3000</v>
      </c>
      <c r="P22" s="148">
        <f t="shared" si="4"/>
        <v>81600</v>
      </c>
      <c r="Q22" s="148">
        <f t="shared" si="5"/>
        <v>80500</v>
      </c>
      <c r="R22" s="149"/>
    </row>
    <row r="23" spans="1:18" ht="21" customHeight="1">
      <c r="A23" s="141" t="s">
        <v>173</v>
      </c>
      <c r="B23" s="142" t="s">
        <v>174</v>
      </c>
      <c r="C23" s="125" t="s">
        <v>175</v>
      </c>
      <c r="D23" s="143"/>
      <c r="E23" s="144"/>
      <c r="F23" s="145">
        <f t="shared" si="1"/>
        <v>0</v>
      </c>
      <c r="G23" s="146">
        <v>50</v>
      </c>
      <c r="H23" s="156">
        <v>1950</v>
      </c>
      <c r="I23" s="156">
        <v>1918</v>
      </c>
      <c r="J23" s="145">
        <f t="shared" si="2"/>
        <v>97500</v>
      </c>
      <c r="K23" s="145">
        <f t="shared" si="3"/>
        <v>95900</v>
      </c>
      <c r="L23" s="147"/>
      <c r="M23" s="144"/>
      <c r="N23" s="144"/>
      <c r="O23" s="145">
        <f>SUM(L23:N23)</f>
        <v>0</v>
      </c>
      <c r="P23" s="148">
        <f t="shared" si="4"/>
        <v>97500</v>
      </c>
      <c r="Q23" s="148">
        <f>SUM(K23,O23)</f>
        <v>95900</v>
      </c>
      <c r="R23" s="149"/>
    </row>
    <row r="24" spans="1:18" ht="21" customHeight="1">
      <c r="A24" s="150" t="s">
        <v>176</v>
      </c>
      <c r="B24" s="151"/>
      <c r="C24" s="152"/>
      <c r="D24" s="153"/>
      <c r="E24" s="145"/>
      <c r="F24" s="145">
        <f>SUBTOTAL(9,F11:F23)</f>
        <v>15260</v>
      </c>
      <c r="G24" s="153"/>
      <c r="H24" s="145"/>
      <c r="I24" s="145"/>
      <c r="J24" s="145">
        <f>SUBTOTAL(9,J11:J23)</f>
        <v>1182500</v>
      </c>
      <c r="K24" s="145">
        <f t="shared" ref="K24:P24" si="7">SUBTOTAL(9,K11:K23)</f>
        <v>1180900</v>
      </c>
      <c r="L24" s="145">
        <f t="shared" si="7"/>
        <v>14000</v>
      </c>
      <c r="M24" s="145">
        <f t="shared" si="7"/>
        <v>12000</v>
      </c>
      <c r="N24" s="145">
        <f t="shared" si="7"/>
        <v>12000</v>
      </c>
      <c r="O24" s="145">
        <f t="shared" si="7"/>
        <v>38000</v>
      </c>
      <c r="P24" s="154">
        <f t="shared" si="7"/>
        <v>1235760</v>
      </c>
      <c r="Q24" s="154">
        <f>SUBTOTAL(9,Q11:Q23)</f>
        <v>1218900</v>
      </c>
      <c r="R24" s="155"/>
    </row>
    <row r="25" spans="1:18" ht="21" customHeight="1">
      <c r="A25" s="157" t="s">
        <v>177</v>
      </c>
      <c r="B25" s="158"/>
      <c r="C25" s="159"/>
      <c r="D25" s="160"/>
      <c r="E25" s="154"/>
      <c r="F25" s="154">
        <f>SUBTOTAL(9,F7:F24)</f>
        <v>15260</v>
      </c>
      <c r="G25" s="160"/>
      <c r="H25" s="154"/>
      <c r="I25" s="154"/>
      <c r="J25" s="154">
        <f t="shared" ref="J25:Q25" si="8">SUBTOTAL(9,J7:J24)</f>
        <v>1814180</v>
      </c>
      <c r="K25" s="154">
        <f t="shared" si="8"/>
        <v>1796980</v>
      </c>
      <c r="L25" s="154">
        <f t="shared" si="8"/>
        <v>14000</v>
      </c>
      <c r="M25" s="154">
        <f t="shared" si="8"/>
        <v>12000</v>
      </c>
      <c r="N25" s="154">
        <f t="shared" si="8"/>
        <v>12000</v>
      </c>
      <c r="O25" s="154">
        <f t="shared" si="8"/>
        <v>38000</v>
      </c>
      <c r="P25" s="154">
        <f t="shared" si="8"/>
        <v>1867440</v>
      </c>
      <c r="Q25" s="154">
        <f t="shared" si="8"/>
        <v>1834980</v>
      </c>
      <c r="R25" s="161"/>
    </row>
    <row r="27" spans="1:18">
      <c r="A27" t="s">
        <v>178</v>
      </c>
    </row>
  </sheetData>
  <protectedRanges>
    <protectedRange sqref="B24:E24 F11:F22 J11:K22 B10:E10 R10:R22 G10:I10 G24:I24 O11:O22 R24" name="範囲2_6"/>
    <protectedRange sqref="C11:C22" name="範囲2_1_3_1"/>
    <protectedRange sqref="A10" name="範囲2_2_1"/>
    <protectedRange sqref="A24" name="範囲2_3_1"/>
    <protectedRange sqref="F10" name="範囲2_5_1"/>
    <protectedRange sqref="J10:K10" name="範囲2_7_1"/>
    <protectedRange sqref="L10:O10" name="範囲2_8_1"/>
    <protectedRange sqref="F24 J24:O24" name="範囲2_9_1"/>
    <protectedRange sqref="B11:B22" name="範囲2_1_1_1_1"/>
    <protectedRange sqref="D11:D22" name="範囲2_6_1"/>
    <protectedRange sqref="E11:E22" name="範囲2_14"/>
    <protectedRange sqref="H11:I22" name="範囲2_15"/>
    <protectedRange sqref="G12" name="範囲2_13_1_1"/>
    <protectedRange sqref="G11 G13:G22" name="範囲2_1_4_1"/>
    <protectedRange sqref="L11:N22" name="範囲2_16"/>
    <protectedRange sqref="D23:G23 R23 J23:O23" name="範囲2_17"/>
    <protectedRange sqref="A23" name="範囲2_1_6"/>
    <protectedRange sqref="B23" name="範囲2_1_1_2"/>
    <protectedRange sqref="C23" name="範囲2_1_3_2"/>
    <protectedRange sqref="P10:Q10" name="範囲2_9"/>
    <protectedRange sqref="P11:Q23" name="範囲2_2"/>
    <protectedRange sqref="P24:Q24" name="範囲2_8_3"/>
    <protectedRange sqref="D7:F9 J7:R9" name="範囲2_5"/>
    <protectedRange sqref="B7:B9" name="範囲2_1_1_1_3"/>
    <protectedRange sqref="C7:C9" name="範囲2_1_2_1_2"/>
    <protectedRange sqref="A7:A9" name="範囲2_1_5"/>
    <protectedRange sqref="A11:A22" name="範囲2_1_5_2"/>
    <protectedRange sqref="G7:I9" name="範囲2_5_2"/>
    <protectedRange sqref="H23:I23" name="範囲2_17_1"/>
  </protectedRanges>
  <phoneticPr fontId="3"/>
  <dataValidations count="2">
    <dataValidation type="list" allowBlank="1" showInputMessage="1" showErrorMessage="1" sqref="E6" xr:uid="{53E263BF-02F0-4B55-B7C0-494D8F23824E}">
      <formula1>$W$11:$W$12</formula1>
    </dataValidation>
    <dataValidation type="list" allowBlank="1" showInputMessage="1" showErrorMessage="1" sqref="D6" xr:uid="{BAAD6D5E-436B-4F7B-A0A6-88CE3DF32979}">
      <formula1>$W$8:$W$9</formula1>
    </dataValidation>
  </dataValidations>
  <pageMargins left="0.70866141732283472" right="0.70866141732283472" top="0.74803149606299213" bottom="0.74803149606299213" header="0.31496062992125984" footer="0.31496062992125984"/>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0CB04-8E46-46E4-88D6-85D1ADEE95EF}">
  <sheetPr>
    <pageSetUpPr fitToPage="1"/>
  </sheetPr>
  <dimension ref="A1:S25"/>
  <sheetViews>
    <sheetView tabSelected="1" view="pageBreakPreview" zoomScale="90" zoomScaleNormal="90" zoomScaleSheetLayoutView="90" workbookViewId="0">
      <selection activeCell="C16" sqref="C16"/>
    </sheetView>
  </sheetViews>
  <sheetFormatPr defaultRowHeight="13"/>
  <cols>
    <col min="1" max="1" width="11.36328125" customWidth="1"/>
    <col min="2" max="2" width="11.90625" customWidth="1"/>
    <col min="3" max="3" width="11" bestFit="1" customWidth="1"/>
    <col min="4" max="8" width="9.08984375" customWidth="1"/>
    <col min="9" max="12" width="10.90625" customWidth="1"/>
    <col min="13" max="14" width="11.36328125" customWidth="1"/>
    <col min="15" max="15" width="12.08984375" customWidth="1"/>
    <col min="19" max="19" width="10.6328125" customWidth="1"/>
  </cols>
  <sheetData>
    <row r="1" spans="1:19" ht="19">
      <c r="A1" s="6" t="s">
        <v>181</v>
      </c>
      <c r="B1" s="4"/>
      <c r="C1" s="4"/>
      <c r="D1" s="4"/>
      <c r="E1" s="4"/>
      <c r="F1" s="4"/>
      <c r="G1" s="4"/>
      <c r="H1" s="4"/>
      <c r="I1" s="4"/>
      <c r="J1" s="4"/>
      <c r="K1" s="4"/>
      <c r="L1" s="4"/>
      <c r="M1" s="4"/>
      <c r="N1" s="4"/>
      <c r="O1" s="4"/>
      <c r="P1" s="4"/>
      <c r="Q1" s="4"/>
      <c r="R1" s="34" t="str">
        <f>'経理様式7-1 委託費帳簿 (インボイス関係記載)'!V2</f>
        <v>e-Rad課題ID(半角英数字)：</v>
      </c>
      <c r="S1" s="34">
        <f>'経理様式7-1 委託費帳簿 (インボイス関係記載)'!W2</f>
        <v>12345678</v>
      </c>
    </row>
    <row r="2" spans="1:19">
      <c r="A2" s="4"/>
      <c r="B2" s="4"/>
      <c r="C2" s="4"/>
      <c r="D2" s="4"/>
      <c r="E2" s="4"/>
      <c r="F2" s="4"/>
      <c r="G2" s="4"/>
      <c r="H2" s="4"/>
      <c r="I2" s="4"/>
      <c r="J2" s="4"/>
      <c r="K2" s="4"/>
      <c r="L2" s="4"/>
      <c r="M2" s="4"/>
      <c r="N2" s="4"/>
      <c r="O2" s="4"/>
      <c r="P2" s="4"/>
      <c r="Q2" s="4"/>
      <c r="R2" s="34" t="str">
        <f>'経理様式7-1 委託費帳簿 (インボイス関係記載)'!V3</f>
        <v>研究課題番号：</v>
      </c>
      <c r="S2" s="34">
        <f>'経理様式7-1 委託費帳簿 (インボイス関係記載)'!W3</f>
        <v>0</v>
      </c>
    </row>
    <row r="3" spans="1:19" ht="55.5" customHeight="1">
      <c r="A3" s="162" t="s">
        <v>182</v>
      </c>
      <c r="B3" s="317" t="s">
        <v>183</v>
      </c>
      <c r="C3" s="318"/>
      <c r="D3" s="318"/>
      <c r="E3" s="318"/>
      <c r="F3" s="318"/>
      <c r="G3" s="318"/>
      <c r="H3" s="318"/>
      <c r="I3" s="318"/>
      <c r="J3" s="318"/>
      <c r="K3" s="318"/>
      <c r="L3" s="319"/>
      <c r="M3" s="7"/>
      <c r="N3" s="7"/>
      <c r="O3" s="7"/>
      <c r="P3" s="7"/>
      <c r="Q3" s="7"/>
      <c r="R3" s="7"/>
    </row>
    <row r="4" spans="1:19">
      <c r="A4" s="4"/>
      <c r="B4" s="4"/>
      <c r="C4" s="4"/>
      <c r="D4" s="4"/>
      <c r="E4" s="4"/>
      <c r="F4" s="4"/>
      <c r="G4" s="4"/>
      <c r="H4" s="4"/>
      <c r="I4" s="4"/>
      <c r="J4" s="4"/>
      <c r="K4" s="4"/>
      <c r="L4" s="4"/>
      <c r="M4" s="4"/>
      <c r="N4" s="4"/>
      <c r="O4" s="4"/>
      <c r="P4" s="4"/>
      <c r="Q4" s="4"/>
      <c r="R4" s="4"/>
    </row>
    <row r="5" spans="1:19" ht="13.5" thickBot="1">
      <c r="A5" s="4" t="s">
        <v>184</v>
      </c>
      <c r="B5" s="4"/>
      <c r="C5" s="4"/>
      <c r="D5" s="4"/>
      <c r="E5" s="4"/>
      <c r="F5" s="4"/>
      <c r="G5" s="4"/>
      <c r="H5" s="4"/>
      <c r="I5" s="4"/>
      <c r="J5" s="4"/>
      <c r="K5" s="4"/>
      <c r="L5" s="4"/>
      <c r="M5" s="4"/>
      <c r="N5" s="4"/>
      <c r="O5" s="4"/>
      <c r="P5" s="4"/>
      <c r="Q5" s="4"/>
      <c r="R5" s="4"/>
    </row>
    <row r="6" spans="1:19" ht="51" customHeight="1" thickTop="1">
      <c r="A6" s="137" t="s">
        <v>185</v>
      </c>
      <c r="B6" s="138" t="s">
        <v>186</v>
      </c>
      <c r="C6" s="140" t="s">
        <v>187</v>
      </c>
      <c r="D6" s="140" t="s">
        <v>188</v>
      </c>
      <c r="E6" s="140" t="s">
        <v>189</v>
      </c>
      <c r="F6" s="140" t="s">
        <v>190</v>
      </c>
      <c r="G6" s="140" t="s">
        <v>191</v>
      </c>
      <c r="H6" s="140" t="s">
        <v>192</v>
      </c>
      <c r="I6" s="140" t="s">
        <v>193</v>
      </c>
      <c r="J6" s="140" t="s">
        <v>194</v>
      </c>
      <c r="K6" s="140" t="s">
        <v>195</v>
      </c>
      <c r="L6" s="140" t="s">
        <v>196</v>
      </c>
      <c r="M6" s="140" t="s">
        <v>197</v>
      </c>
      <c r="N6" s="140" t="s">
        <v>198</v>
      </c>
      <c r="O6" s="140" t="s">
        <v>356</v>
      </c>
      <c r="P6" s="163" t="s">
        <v>199</v>
      </c>
      <c r="Q6" s="15" t="s">
        <v>200</v>
      </c>
      <c r="R6" s="164" t="s">
        <v>198</v>
      </c>
    </row>
    <row r="7" spans="1:19" ht="41.5" customHeight="1">
      <c r="A7" s="165" t="s">
        <v>357</v>
      </c>
      <c r="B7" s="166" t="s">
        <v>92</v>
      </c>
      <c r="C7" s="156">
        <v>6000000</v>
      </c>
      <c r="D7" s="156">
        <v>238320</v>
      </c>
      <c r="E7" s="156">
        <v>900000</v>
      </c>
      <c r="F7" s="156">
        <v>288000</v>
      </c>
      <c r="G7" s="156">
        <v>120000</v>
      </c>
      <c r="H7" s="156">
        <v>1725000</v>
      </c>
      <c r="I7" s="156">
        <v>95000</v>
      </c>
      <c r="J7" s="167">
        <v>100000</v>
      </c>
      <c r="K7" s="156">
        <v>72000</v>
      </c>
      <c r="L7" s="156">
        <v>96000</v>
      </c>
      <c r="M7" s="145">
        <f>SUM(C7:L7)</f>
        <v>9634320</v>
      </c>
      <c r="N7" s="145">
        <f>M7-D7</f>
        <v>9396000</v>
      </c>
      <c r="O7" s="167">
        <f>SUM($O$13:$O$24)</f>
        <v>244</v>
      </c>
      <c r="P7" s="168">
        <f>O7*7.5</f>
        <v>1830</v>
      </c>
      <c r="Q7" s="16">
        <f>ROUNDDOWN(M7/P7,0)</f>
        <v>5264</v>
      </c>
      <c r="R7" s="169">
        <f>ROUNDDOWN(N7/P7,0)</f>
        <v>5134</v>
      </c>
    </row>
    <row r="8" spans="1:19" ht="36.75" customHeight="1">
      <c r="A8" s="142" t="s">
        <v>201</v>
      </c>
      <c r="B8" s="125" t="s">
        <v>175</v>
      </c>
      <c r="C8" s="156">
        <v>2700000</v>
      </c>
      <c r="D8" s="156">
        <v>60000</v>
      </c>
      <c r="E8" s="156">
        <v>0</v>
      </c>
      <c r="F8" s="156">
        <v>0</v>
      </c>
      <c r="G8" s="156">
        <v>0</v>
      </c>
      <c r="H8" s="156">
        <v>675000</v>
      </c>
      <c r="I8" s="156">
        <v>30000</v>
      </c>
      <c r="J8" s="167">
        <v>40000</v>
      </c>
      <c r="K8" s="156">
        <v>25000</v>
      </c>
      <c r="L8" s="156">
        <v>40000</v>
      </c>
      <c r="M8" s="145">
        <f>SUM(C8:L8)</f>
        <v>3570000</v>
      </c>
      <c r="N8" s="145">
        <f>M8-D8</f>
        <v>3510000</v>
      </c>
      <c r="O8" s="167">
        <f>SUM($O$13:$O$24)</f>
        <v>244</v>
      </c>
      <c r="P8" s="168">
        <f>O8*7.5</f>
        <v>1830</v>
      </c>
      <c r="Q8" s="16">
        <f>ROUNDDOWN(M8/P8,0)</f>
        <v>1950</v>
      </c>
      <c r="R8" s="169">
        <f>ROUNDDOWN(N8/P8,0)</f>
        <v>1918</v>
      </c>
    </row>
    <row r="9" spans="1:19" ht="36.75" customHeight="1">
      <c r="A9" s="141"/>
      <c r="B9" s="125"/>
      <c r="C9" s="156"/>
      <c r="D9" s="144"/>
      <c r="E9" s="156"/>
      <c r="F9" s="156"/>
      <c r="G9" s="156"/>
      <c r="H9" s="156"/>
      <c r="I9" s="144"/>
      <c r="J9" s="147"/>
      <c r="K9" s="144"/>
      <c r="L9" s="144"/>
      <c r="M9" s="145"/>
      <c r="N9" s="145"/>
      <c r="O9" s="147"/>
      <c r="P9" s="170"/>
      <c r="Q9" s="16"/>
      <c r="R9" s="169"/>
    </row>
    <row r="10" spans="1:19" ht="36.75" customHeight="1" thickBot="1">
      <c r="A10" s="141"/>
      <c r="B10" s="125"/>
      <c r="C10" s="156"/>
      <c r="D10" s="144"/>
      <c r="E10" s="156"/>
      <c r="F10" s="156"/>
      <c r="G10" s="156"/>
      <c r="H10" s="156"/>
      <c r="I10" s="144"/>
      <c r="J10" s="147"/>
      <c r="K10" s="144"/>
      <c r="L10" s="144"/>
      <c r="M10" s="145"/>
      <c r="N10" s="145"/>
      <c r="O10" s="147"/>
      <c r="P10" s="170"/>
      <c r="Q10" s="17"/>
      <c r="R10" s="169"/>
    </row>
    <row r="11" spans="1:19" ht="14.15" customHeight="1" thickTop="1"/>
    <row r="12" spans="1:19" ht="15" customHeight="1">
      <c r="A12" s="224" t="s">
        <v>295</v>
      </c>
      <c r="B12" s="224"/>
      <c r="C12" s="224"/>
      <c r="D12" s="224"/>
      <c r="E12" s="224"/>
      <c r="F12" s="224"/>
      <c r="G12" s="224"/>
      <c r="H12" s="224"/>
      <c r="I12" s="224"/>
      <c r="J12" s="224"/>
      <c r="K12" s="224"/>
      <c r="N12" s="67" t="s">
        <v>202</v>
      </c>
      <c r="O12" s="67"/>
    </row>
    <row r="13" spans="1:19">
      <c r="A13" s="224" t="s">
        <v>369</v>
      </c>
      <c r="B13" s="224"/>
      <c r="C13" s="224"/>
      <c r="D13" s="224"/>
      <c r="E13" s="224"/>
      <c r="F13" s="224"/>
      <c r="G13" s="224"/>
      <c r="H13" s="224"/>
      <c r="I13" s="224"/>
      <c r="J13" s="224"/>
      <c r="K13" s="224"/>
      <c r="N13" s="171" t="s">
        <v>344</v>
      </c>
      <c r="O13" s="67">
        <v>19</v>
      </c>
    </row>
    <row r="14" spans="1:19">
      <c r="A14" s="224" t="s">
        <v>203</v>
      </c>
      <c r="B14" s="224"/>
      <c r="C14" s="224"/>
      <c r="D14" s="224"/>
      <c r="E14" s="224"/>
      <c r="F14" s="224"/>
      <c r="G14" s="224"/>
      <c r="H14" s="224"/>
      <c r="I14" s="224"/>
      <c r="J14" s="224"/>
      <c r="K14" s="224"/>
      <c r="N14" s="171" t="s">
        <v>345</v>
      </c>
      <c r="O14" s="67">
        <v>19</v>
      </c>
    </row>
    <row r="15" spans="1:19">
      <c r="A15" s="224" t="s">
        <v>205</v>
      </c>
      <c r="B15" s="224"/>
      <c r="C15" s="224"/>
      <c r="D15" s="224"/>
      <c r="E15" s="224"/>
      <c r="F15" s="224"/>
      <c r="G15" s="224"/>
      <c r="H15" s="224"/>
      <c r="I15" s="224"/>
      <c r="J15" s="224"/>
      <c r="K15" s="224"/>
      <c r="N15" s="171" t="s">
        <v>346</v>
      </c>
      <c r="O15" s="67">
        <v>20</v>
      </c>
    </row>
    <row r="16" spans="1:19">
      <c r="A16" s="224" t="s">
        <v>206</v>
      </c>
      <c r="B16" s="224"/>
      <c r="C16" s="224"/>
      <c r="D16" s="224"/>
      <c r="E16" s="224"/>
      <c r="F16" s="224"/>
      <c r="G16" s="224"/>
      <c r="H16" s="224"/>
      <c r="I16" s="224"/>
      <c r="J16" s="224"/>
      <c r="K16" s="224"/>
      <c r="N16" s="171" t="s">
        <v>347</v>
      </c>
      <c r="O16" s="67">
        <v>21</v>
      </c>
    </row>
    <row r="17" spans="1:15">
      <c r="A17" s="224" t="s">
        <v>368</v>
      </c>
      <c r="B17" s="224"/>
      <c r="C17" s="224"/>
      <c r="D17" s="224"/>
      <c r="E17" s="224"/>
      <c r="F17" s="224"/>
      <c r="G17" s="224"/>
      <c r="H17" s="224"/>
      <c r="I17" s="224"/>
      <c r="J17" s="224"/>
      <c r="K17" s="224"/>
      <c r="N17" s="171" t="s">
        <v>348</v>
      </c>
      <c r="O17" s="67">
        <v>21</v>
      </c>
    </row>
    <row r="18" spans="1:15">
      <c r="A18" s="224" t="s">
        <v>370</v>
      </c>
      <c r="B18" s="224"/>
      <c r="C18" s="224"/>
      <c r="D18" s="224"/>
      <c r="E18" s="224"/>
      <c r="F18" s="224"/>
      <c r="G18" s="224"/>
      <c r="H18" s="224"/>
      <c r="I18" s="224"/>
      <c r="J18" s="224"/>
      <c r="K18" s="224"/>
      <c r="N18" s="171" t="s">
        <v>349</v>
      </c>
      <c r="O18" s="67">
        <v>20</v>
      </c>
    </row>
    <row r="19" spans="1:15">
      <c r="A19" s="224" t="s">
        <v>371</v>
      </c>
      <c r="B19" s="224"/>
      <c r="C19" s="224"/>
      <c r="D19" s="224"/>
      <c r="E19" s="224"/>
      <c r="F19" s="224"/>
      <c r="G19" s="224"/>
      <c r="H19" s="224"/>
      <c r="I19" s="224"/>
      <c r="J19" s="224"/>
      <c r="K19" s="224"/>
      <c r="N19" s="171" t="s">
        <v>350</v>
      </c>
      <c r="O19" s="67">
        <v>22</v>
      </c>
    </row>
    <row r="20" spans="1:15" ht="13.5" customHeight="1">
      <c r="A20" s="224" t="s">
        <v>372</v>
      </c>
      <c r="B20" s="224"/>
      <c r="C20" s="224"/>
      <c r="D20" s="224"/>
      <c r="E20" s="224"/>
      <c r="F20" s="224"/>
      <c r="G20" s="224"/>
      <c r="H20" s="224"/>
      <c r="I20" s="224"/>
      <c r="J20" s="224"/>
      <c r="K20" s="224"/>
      <c r="N20" s="171" t="s">
        <v>351</v>
      </c>
      <c r="O20" s="67">
        <v>22</v>
      </c>
    </row>
    <row r="21" spans="1:15">
      <c r="A21" s="224" t="s">
        <v>366</v>
      </c>
      <c r="B21" s="224"/>
      <c r="C21" s="224"/>
      <c r="D21" s="224"/>
      <c r="E21" s="224"/>
      <c r="F21" s="224"/>
      <c r="G21" s="224"/>
      <c r="H21" s="224"/>
      <c r="I21" s="224"/>
      <c r="J21" s="224"/>
      <c r="K21" s="224"/>
      <c r="N21" s="171" t="s">
        <v>352</v>
      </c>
      <c r="O21" s="67">
        <v>19</v>
      </c>
    </row>
    <row r="22" spans="1:15">
      <c r="A22" s="224" t="s">
        <v>367</v>
      </c>
      <c r="B22" s="224"/>
      <c r="C22" s="224"/>
      <c r="D22" s="224"/>
      <c r="E22" s="224"/>
      <c r="F22" s="224"/>
      <c r="G22" s="224"/>
      <c r="H22" s="224"/>
      <c r="I22" s="224"/>
      <c r="J22" s="224"/>
      <c r="K22" s="224"/>
      <c r="N22" s="171" t="s">
        <v>353</v>
      </c>
      <c r="O22" s="67">
        <v>22</v>
      </c>
    </row>
    <row r="23" spans="1:15">
      <c r="A23" s="224" t="s">
        <v>207</v>
      </c>
      <c r="B23" s="224"/>
      <c r="C23" s="224"/>
      <c r="D23" s="224"/>
      <c r="E23" s="224"/>
      <c r="F23" s="224"/>
      <c r="G23" s="224"/>
      <c r="H23" s="224"/>
      <c r="I23" s="224"/>
      <c r="J23" s="224"/>
      <c r="K23" s="224"/>
      <c r="N23" s="171" t="s">
        <v>354</v>
      </c>
      <c r="O23" s="67">
        <v>20</v>
      </c>
    </row>
    <row r="24" spans="1:15">
      <c r="A24" s="224" t="s">
        <v>278</v>
      </c>
      <c r="B24" s="223"/>
      <c r="C24" s="223"/>
      <c r="D24" s="223"/>
      <c r="E24" s="223"/>
      <c r="F24" s="223"/>
      <c r="G24" s="223"/>
      <c r="H24" s="223"/>
      <c r="I24" s="223"/>
      <c r="J24" s="223"/>
      <c r="K24" s="223"/>
      <c r="L24" s="39"/>
      <c r="N24" s="171" t="s">
        <v>355</v>
      </c>
      <c r="O24" s="67">
        <v>19</v>
      </c>
    </row>
    <row r="25" spans="1:15">
      <c r="N25" s="172" t="s">
        <v>204</v>
      </c>
      <c r="O25" s="173">
        <f>SUM(O13:O24)</f>
        <v>244</v>
      </c>
    </row>
  </sheetData>
  <protectedRanges>
    <protectedRange sqref="A8 C8:R8 B7:R7 A9:R10" name="範囲2"/>
    <protectedRange sqref="B8" name="範囲2_1_3_2"/>
    <protectedRange sqref="A7" name="範囲2_1"/>
  </protectedRanges>
  <mergeCells count="1">
    <mergeCell ref="B3:L3"/>
  </mergeCells>
  <phoneticPr fontId="3"/>
  <pageMargins left="0.70866141732283472" right="0.70866141732283472" top="0.74803149606299213" bottom="0.74803149606299213"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6A8A1-D3F6-4A56-A004-3F9C0466589F}">
  <sheetPr>
    <pageSetUpPr fitToPage="1"/>
  </sheetPr>
  <dimension ref="A1:N21"/>
  <sheetViews>
    <sheetView view="pageBreakPreview" zoomScale="90" zoomScaleNormal="90" zoomScaleSheetLayoutView="90" workbookViewId="0">
      <selection activeCell="P3" sqref="P3"/>
    </sheetView>
  </sheetViews>
  <sheetFormatPr defaultRowHeight="13"/>
  <cols>
    <col min="1" max="1" width="5.08984375" bestFit="1" customWidth="1"/>
    <col min="2" max="3" width="8.90625" style="29" customWidth="1"/>
    <col min="4" max="4" width="16.08984375" customWidth="1"/>
    <col min="5" max="5" width="14.08984375" customWidth="1"/>
    <col min="6" max="6" width="22.08984375" customWidth="1"/>
    <col min="7" max="7" width="13.36328125" customWidth="1"/>
    <col min="8" max="8" width="14.90625" customWidth="1"/>
    <col min="9" max="9" width="11.08984375" style="30" customWidth="1"/>
    <col min="10" max="10" width="12.90625" customWidth="1"/>
    <col min="11" max="11" width="8.90625" style="29" customWidth="1"/>
    <col min="12" max="12" width="8.90625" style="30" customWidth="1"/>
    <col min="13" max="13" width="13.90625" customWidth="1"/>
  </cols>
  <sheetData>
    <row r="1" spans="1:14" ht="16.5">
      <c r="B1" s="24" t="s">
        <v>208</v>
      </c>
      <c r="C1" s="24"/>
      <c r="D1" s="4"/>
      <c r="E1" s="4"/>
      <c r="F1" s="4"/>
      <c r="G1" s="4"/>
      <c r="H1" s="4"/>
      <c r="I1" s="25"/>
      <c r="J1" s="4"/>
      <c r="K1" s="26"/>
      <c r="L1" s="34" t="str">
        <f>'経理様式7-1 委託費帳簿 (インボイス関係記載)'!V2</f>
        <v>e-Rad課題ID(半角英数字)：</v>
      </c>
      <c r="M1" s="34">
        <f>'経理様式7-1 委託費帳簿 (インボイス関係記載)'!W2</f>
        <v>12345678</v>
      </c>
    </row>
    <row r="2" spans="1:14">
      <c r="B2" s="26"/>
      <c r="C2" s="26"/>
      <c r="D2" s="4"/>
      <c r="E2" s="4"/>
      <c r="F2" s="4"/>
      <c r="G2" s="4"/>
      <c r="H2" s="4"/>
      <c r="I2" s="25"/>
      <c r="J2" s="4"/>
      <c r="K2" s="26"/>
      <c r="L2" s="34" t="str">
        <f>'経理様式7-1 委託費帳簿 (インボイス関係記載)'!V3</f>
        <v>研究課題番号：</v>
      </c>
      <c r="M2" s="34">
        <f>'経理様式7-1 委託費帳簿 (インボイス関係記載)'!W3</f>
        <v>0</v>
      </c>
    </row>
    <row r="3" spans="1:14" ht="91">
      <c r="A3" s="174" t="s">
        <v>209</v>
      </c>
      <c r="B3" s="174" t="s">
        <v>210</v>
      </c>
      <c r="C3" s="174" t="s">
        <v>211</v>
      </c>
      <c r="D3" s="137" t="s">
        <v>212</v>
      </c>
      <c r="E3" s="138" t="s">
        <v>213</v>
      </c>
      <c r="F3" s="139" t="s">
        <v>214</v>
      </c>
      <c r="G3" s="140" t="s">
        <v>215</v>
      </c>
      <c r="H3" s="140" t="s">
        <v>216</v>
      </c>
      <c r="I3" s="175" t="s">
        <v>217</v>
      </c>
      <c r="J3" s="140" t="s">
        <v>218</v>
      </c>
      <c r="K3" s="176" t="s">
        <v>219</v>
      </c>
      <c r="L3" s="175" t="s">
        <v>220</v>
      </c>
      <c r="M3" s="176" t="s">
        <v>221</v>
      </c>
    </row>
    <row r="4" spans="1:14" ht="21" customHeight="1">
      <c r="A4" s="177"/>
      <c r="B4" s="178" t="s">
        <v>222</v>
      </c>
      <c r="C4" s="179"/>
      <c r="D4" s="180"/>
      <c r="E4" s="181"/>
      <c r="F4" s="182"/>
      <c r="G4" s="183"/>
      <c r="H4" s="183"/>
      <c r="I4" s="184"/>
      <c r="J4" s="183"/>
      <c r="K4" s="185"/>
      <c r="L4" s="186"/>
      <c r="M4" s="67"/>
    </row>
    <row r="5" spans="1:14" s="28" customFormat="1" ht="34.5" customHeight="1">
      <c r="A5" s="187">
        <v>1</v>
      </c>
      <c r="B5" s="188" t="s">
        <v>97</v>
      </c>
      <c r="C5" s="188" t="s">
        <v>97</v>
      </c>
      <c r="D5" s="189" t="s">
        <v>223</v>
      </c>
      <c r="E5" s="189" t="s">
        <v>224</v>
      </c>
      <c r="F5" s="190" t="s">
        <v>225</v>
      </c>
      <c r="G5" s="191" t="s">
        <v>226</v>
      </c>
      <c r="H5" s="191" t="s">
        <v>227</v>
      </c>
      <c r="I5" s="192">
        <v>80000</v>
      </c>
      <c r="J5" s="193" t="s">
        <v>224</v>
      </c>
      <c r="K5" s="194" t="s">
        <v>97</v>
      </c>
      <c r="L5" s="192">
        <v>0</v>
      </c>
      <c r="M5" s="213"/>
      <c r="N5" s="27"/>
    </row>
    <row r="6" spans="1:14" ht="33.75" customHeight="1">
      <c r="A6" s="187">
        <v>2</v>
      </c>
      <c r="B6" s="188" t="s">
        <v>97</v>
      </c>
      <c r="C6" s="188" t="s">
        <v>97</v>
      </c>
      <c r="D6" s="189" t="s">
        <v>223</v>
      </c>
      <c r="E6" s="189" t="s">
        <v>224</v>
      </c>
      <c r="F6" s="190" t="s">
        <v>228</v>
      </c>
      <c r="G6" s="191" t="s">
        <v>226</v>
      </c>
      <c r="H6" s="191" t="s">
        <v>226</v>
      </c>
      <c r="I6" s="192">
        <v>300</v>
      </c>
      <c r="J6" s="193" t="s">
        <v>224</v>
      </c>
      <c r="K6" s="194" t="s">
        <v>97</v>
      </c>
      <c r="L6" s="192">
        <v>0</v>
      </c>
      <c r="M6" s="195"/>
    </row>
    <row r="7" spans="1:14" ht="21" customHeight="1">
      <c r="A7" s="187">
        <v>3</v>
      </c>
      <c r="B7" s="196"/>
      <c r="C7" s="196"/>
      <c r="D7" s="165"/>
      <c r="E7" s="197"/>
      <c r="F7" s="198"/>
      <c r="G7" s="199"/>
      <c r="H7" s="200"/>
      <c r="I7" s="201"/>
      <c r="J7" s="202"/>
      <c r="K7" s="203"/>
      <c r="L7" s="201"/>
      <c r="M7" s="67"/>
    </row>
    <row r="8" spans="1:14" ht="21" customHeight="1">
      <c r="A8" s="204"/>
      <c r="B8" s="205" t="s">
        <v>229</v>
      </c>
      <c r="C8" s="205"/>
      <c r="D8" s="206"/>
      <c r="E8" s="207"/>
      <c r="F8" s="208"/>
      <c r="G8" s="209"/>
      <c r="H8" s="209"/>
      <c r="I8" s="210">
        <f>SUBTOTAL(9,I5:I7)</f>
        <v>80300</v>
      </c>
      <c r="J8" s="211"/>
      <c r="K8" s="211"/>
      <c r="L8" s="210">
        <f>SUM(L5:L7)</f>
        <v>0</v>
      </c>
      <c r="M8" s="212"/>
    </row>
    <row r="9" spans="1:14" ht="21" customHeight="1">
      <c r="A9" s="177"/>
      <c r="B9" s="178" t="s">
        <v>230</v>
      </c>
      <c r="C9" s="179"/>
      <c r="D9" s="180"/>
      <c r="E9" s="181"/>
      <c r="F9" s="182"/>
      <c r="G9" s="183"/>
      <c r="H9" s="183"/>
      <c r="I9" s="184"/>
      <c r="J9" s="183"/>
      <c r="K9" s="185"/>
      <c r="L9" s="186"/>
      <c r="M9" s="67"/>
    </row>
    <row r="10" spans="1:14" ht="21" customHeight="1">
      <c r="A10" s="187"/>
      <c r="B10" s="196"/>
      <c r="C10" s="196"/>
      <c r="D10" s="165"/>
      <c r="E10" s="197"/>
      <c r="F10" s="198"/>
      <c r="G10" s="199"/>
      <c r="H10" s="200"/>
      <c r="I10" s="201"/>
      <c r="J10" s="202"/>
      <c r="K10" s="203"/>
      <c r="L10" s="201"/>
      <c r="M10" s="67"/>
    </row>
    <row r="11" spans="1:14" ht="21" customHeight="1">
      <c r="A11" s="187"/>
      <c r="B11" s="196"/>
      <c r="C11" s="196"/>
      <c r="D11" s="165"/>
      <c r="E11" s="197"/>
      <c r="F11" s="198"/>
      <c r="G11" s="199"/>
      <c r="H11" s="200"/>
      <c r="I11" s="201"/>
      <c r="J11" s="202"/>
      <c r="K11" s="203"/>
      <c r="L11" s="201"/>
      <c r="M11" s="67"/>
    </row>
    <row r="12" spans="1:14" ht="21" customHeight="1">
      <c r="A12" s="204"/>
      <c r="B12" s="205" t="s">
        <v>229</v>
      </c>
      <c r="C12" s="205"/>
      <c r="D12" s="206"/>
      <c r="E12" s="207"/>
      <c r="F12" s="208"/>
      <c r="G12" s="209"/>
      <c r="H12" s="209"/>
      <c r="I12" s="210">
        <f>SUBTOTAL(9,I9:I11)</f>
        <v>0</v>
      </c>
      <c r="J12" s="211"/>
      <c r="K12" s="211"/>
      <c r="L12" s="210">
        <f>SUM(L9:L11)</f>
        <v>0</v>
      </c>
      <c r="M12" s="212"/>
    </row>
    <row r="13" spans="1:14" ht="21" customHeight="1">
      <c r="A13" s="177"/>
      <c r="B13" s="178" t="s">
        <v>231</v>
      </c>
      <c r="C13" s="179"/>
      <c r="D13" s="180"/>
      <c r="E13" s="181"/>
      <c r="F13" s="182"/>
      <c r="G13" s="183"/>
      <c r="H13" s="183"/>
      <c r="I13" s="184"/>
      <c r="J13" s="183"/>
      <c r="K13" s="185"/>
      <c r="L13" s="186"/>
      <c r="M13" s="67"/>
    </row>
    <row r="14" spans="1:14" ht="21" customHeight="1">
      <c r="A14" s="187"/>
      <c r="B14" s="196"/>
      <c r="C14" s="196"/>
      <c r="D14" s="165"/>
      <c r="E14" s="197"/>
      <c r="F14" s="198"/>
      <c r="G14" s="199"/>
      <c r="H14" s="200"/>
      <c r="I14" s="201"/>
      <c r="J14" s="202"/>
      <c r="K14" s="203"/>
      <c r="L14" s="201"/>
      <c r="M14" s="67"/>
    </row>
    <row r="15" spans="1:14" ht="21" customHeight="1">
      <c r="A15" s="187"/>
      <c r="B15" s="196"/>
      <c r="C15" s="196"/>
      <c r="D15" s="165"/>
      <c r="E15" s="197"/>
      <c r="F15" s="198"/>
      <c r="G15" s="199"/>
      <c r="H15" s="200"/>
      <c r="I15" s="201"/>
      <c r="J15" s="202"/>
      <c r="K15" s="203"/>
      <c r="L15" s="201"/>
      <c r="M15" s="67"/>
    </row>
    <row r="16" spans="1:14" ht="21" customHeight="1">
      <c r="A16" s="187"/>
      <c r="B16" s="196"/>
      <c r="C16" s="196"/>
      <c r="D16" s="165"/>
      <c r="E16" s="197"/>
      <c r="F16" s="198"/>
      <c r="G16" s="199"/>
      <c r="H16" s="200"/>
      <c r="I16" s="201"/>
      <c r="J16" s="202"/>
      <c r="K16" s="203"/>
      <c r="L16" s="201"/>
      <c r="M16" s="67"/>
    </row>
    <row r="17" spans="1:13" ht="21" customHeight="1">
      <c r="A17" s="204"/>
      <c r="B17" s="205" t="s">
        <v>229</v>
      </c>
      <c r="C17" s="205"/>
      <c r="D17" s="206"/>
      <c r="E17" s="207"/>
      <c r="F17" s="208"/>
      <c r="G17" s="209"/>
      <c r="H17" s="209"/>
      <c r="I17" s="210">
        <f>SUBTOTAL(9,I14:I16)</f>
        <v>0</v>
      </c>
      <c r="J17" s="211"/>
      <c r="K17" s="211"/>
      <c r="L17" s="210">
        <f>SUM(L13:L16)</f>
        <v>0</v>
      </c>
      <c r="M17" s="212"/>
    </row>
    <row r="18" spans="1:13" ht="21" customHeight="1">
      <c r="A18" s="225"/>
      <c r="B18" s="234" t="s">
        <v>296</v>
      </c>
      <c r="C18" s="226"/>
      <c r="D18" s="227"/>
      <c r="E18" s="228"/>
      <c r="F18" s="229"/>
      <c r="G18" s="230"/>
      <c r="H18" s="230"/>
      <c r="I18" s="231">
        <f>SUBTOTAL(9,I5:I17)</f>
        <v>80300</v>
      </c>
      <c r="J18" s="232"/>
      <c r="K18" s="232"/>
      <c r="L18" s="231"/>
      <c r="M18" s="233"/>
    </row>
    <row r="20" spans="1:13">
      <c r="B20" s="40" t="s">
        <v>232</v>
      </c>
    </row>
    <row r="21" spans="1:13">
      <c r="B21" s="40" t="s">
        <v>233</v>
      </c>
    </row>
  </sheetData>
  <protectedRanges>
    <protectedRange sqref="F14:L16 F10:L11 F5:L7" name="範囲2"/>
    <protectedRange sqref="A14:C16 A10:C11 A5:C7" name="範囲2_1_5"/>
    <protectedRange sqref="D14:D16 D5:E6 D10:D11 D7" name="範囲2_1_1_1"/>
    <protectedRange sqref="E7 E14:E16 E10:E11" name="範囲2_1_2_1"/>
  </protectedRanges>
  <phoneticPr fontId="3"/>
  <printOptions horizontalCentered="1"/>
  <pageMargins left="0.70866141732283472" right="0.70866141732283472" top="0.94488188976377963" bottom="0.55118110236220474" header="0.31496062992125984" footer="0.31496062992125984"/>
  <pageSetup paperSize="9" scale="8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341A0-F71F-4B2E-ADA3-F165CB68ECD7}">
  <sheetPr>
    <pageSetUpPr fitToPage="1"/>
  </sheetPr>
  <dimension ref="A1:N25"/>
  <sheetViews>
    <sheetView view="pageBreakPreview" zoomScale="90" zoomScaleNormal="90" zoomScaleSheetLayoutView="90" workbookViewId="0">
      <selection activeCell="H13" sqref="H13"/>
    </sheetView>
  </sheetViews>
  <sheetFormatPr defaultRowHeight="13"/>
  <cols>
    <col min="1" max="1" width="5.08984375" bestFit="1" customWidth="1"/>
    <col min="2" max="3" width="8.90625" style="29" customWidth="1"/>
    <col min="4" max="5" width="16.08984375" customWidth="1"/>
    <col min="6" max="6" width="22.08984375" customWidth="1"/>
    <col min="7" max="7" width="13.36328125" customWidth="1"/>
    <col min="8" max="8" width="14.90625" customWidth="1"/>
    <col min="9" max="9" width="11.08984375" style="30" customWidth="1"/>
    <col min="10" max="10" width="12.90625" customWidth="1"/>
    <col min="11" max="11" width="8.90625" style="29" customWidth="1"/>
    <col min="12" max="12" width="8.90625" style="30" customWidth="1"/>
    <col min="13" max="13" width="13.90625" customWidth="1"/>
  </cols>
  <sheetData>
    <row r="1" spans="1:14" ht="16.5">
      <c r="B1" s="24" t="s">
        <v>234</v>
      </c>
      <c r="C1" s="24"/>
      <c r="D1" s="4"/>
      <c r="E1" s="4"/>
      <c r="F1" s="4"/>
      <c r="G1" s="4"/>
      <c r="H1" s="4"/>
      <c r="I1" s="25"/>
      <c r="J1" s="4"/>
      <c r="K1" s="26"/>
      <c r="L1" s="294" t="str">
        <f>'経理様式7-1 委託費帳簿 (インボイス関係記載)'!V2</f>
        <v>e-Rad課題ID(半角英数字)：</v>
      </c>
      <c r="M1" s="295">
        <f>'経理様式7-1 委託費帳簿 (インボイス関係記載)'!W2</f>
        <v>12345678</v>
      </c>
    </row>
    <row r="2" spans="1:14">
      <c r="B2" s="26"/>
      <c r="C2" s="26"/>
      <c r="D2" s="4"/>
      <c r="E2" s="4"/>
      <c r="F2" s="4"/>
      <c r="G2" s="4"/>
      <c r="H2" s="4"/>
      <c r="I2" s="25"/>
      <c r="J2" s="4"/>
      <c r="K2" s="26"/>
      <c r="L2" s="294" t="str">
        <f>'経理様式7-1 委託費帳簿 (インボイス関係記載)'!V3</f>
        <v>研究課題番号：</v>
      </c>
      <c r="M2" s="295">
        <f>'経理様式7-1 委託費帳簿 (インボイス関係記載)'!W3</f>
        <v>0</v>
      </c>
    </row>
    <row r="3" spans="1:14" ht="91">
      <c r="A3" s="174" t="s">
        <v>209</v>
      </c>
      <c r="B3" s="174" t="s">
        <v>210</v>
      </c>
      <c r="C3" s="174" t="s">
        <v>211</v>
      </c>
      <c r="D3" s="137" t="s">
        <v>212</v>
      </c>
      <c r="E3" s="138" t="s">
        <v>213</v>
      </c>
      <c r="F3" s="139" t="s">
        <v>214</v>
      </c>
      <c r="G3" s="140" t="s">
        <v>215</v>
      </c>
      <c r="H3" s="140" t="s">
        <v>216</v>
      </c>
      <c r="I3" s="175" t="s">
        <v>217</v>
      </c>
      <c r="J3" s="140" t="s">
        <v>218</v>
      </c>
      <c r="K3" s="176" t="s">
        <v>219</v>
      </c>
      <c r="L3" s="175" t="s">
        <v>220</v>
      </c>
      <c r="M3" s="176" t="s">
        <v>221</v>
      </c>
    </row>
    <row r="4" spans="1:14" s="28" customFormat="1" ht="26">
      <c r="A4" s="187">
        <v>1</v>
      </c>
      <c r="B4" s="188" t="s">
        <v>73</v>
      </c>
      <c r="C4" s="188" t="s">
        <v>73</v>
      </c>
      <c r="D4" s="189" t="s">
        <v>223</v>
      </c>
      <c r="E4" s="189" t="s">
        <v>224</v>
      </c>
      <c r="F4" s="190" t="s">
        <v>225</v>
      </c>
      <c r="G4" s="191" t="s">
        <v>226</v>
      </c>
      <c r="H4" s="191" t="s">
        <v>227</v>
      </c>
      <c r="I4" s="192">
        <v>80000</v>
      </c>
      <c r="J4" s="193" t="s">
        <v>224</v>
      </c>
      <c r="K4" s="194" t="s">
        <v>73</v>
      </c>
      <c r="L4" s="192">
        <v>0</v>
      </c>
      <c r="M4" s="213"/>
      <c r="N4" s="27"/>
    </row>
    <row r="5" spans="1:14" ht="5.25" customHeight="1"/>
    <row r="6" spans="1:14" ht="27.75" customHeight="1">
      <c r="A6" s="46" t="s">
        <v>235</v>
      </c>
      <c r="B6" s="47" t="s">
        <v>236</v>
      </c>
      <c r="C6" s="48"/>
      <c r="D6" s="49" t="s">
        <v>215</v>
      </c>
      <c r="E6" s="46" t="s">
        <v>237</v>
      </c>
      <c r="F6" s="46" t="s">
        <v>238</v>
      </c>
      <c r="G6" s="46" t="s">
        <v>239</v>
      </c>
      <c r="H6" s="46" t="s">
        <v>240</v>
      </c>
      <c r="I6" s="46" t="s">
        <v>241</v>
      </c>
      <c r="J6" s="50" t="s">
        <v>242</v>
      </c>
      <c r="K6" s="51" t="s">
        <v>243</v>
      </c>
      <c r="L6" s="53"/>
      <c r="M6" s="52"/>
    </row>
    <row r="7" spans="1:14" ht="27.75" customHeight="1">
      <c r="A7" s="60">
        <v>1</v>
      </c>
      <c r="B7" s="54" t="s">
        <v>73</v>
      </c>
      <c r="C7" s="55"/>
      <c r="D7" s="62" t="s">
        <v>244</v>
      </c>
      <c r="E7" s="43" t="s">
        <v>245</v>
      </c>
      <c r="F7" s="43"/>
      <c r="G7" s="43" t="s">
        <v>246</v>
      </c>
      <c r="H7" s="63">
        <v>1864</v>
      </c>
      <c r="I7" s="63">
        <v>2200</v>
      </c>
      <c r="J7" s="63"/>
      <c r="K7" s="320"/>
      <c r="L7" s="321"/>
      <c r="M7" s="322"/>
    </row>
    <row r="8" spans="1:14" ht="27.75" customHeight="1">
      <c r="A8" s="61"/>
      <c r="B8" s="58"/>
      <c r="C8" s="59"/>
      <c r="D8" s="44" t="s">
        <v>245</v>
      </c>
      <c r="E8" s="41" t="s">
        <v>247</v>
      </c>
      <c r="F8" s="41"/>
      <c r="G8" s="41" t="s">
        <v>248</v>
      </c>
      <c r="H8" s="42">
        <v>59772</v>
      </c>
      <c r="I8" s="42"/>
      <c r="J8" s="42"/>
      <c r="K8" s="323"/>
      <c r="L8" s="324"/>
      <c r="M8" s="325"/>
    </row>
    <row r="9" spans="1:14" ht="27.75" customHeight="1">
      <c r="A9" s="61"/>
      <c r="B9" s="58"/>
      <c r="C9" s="59"/>
      <c r="D9" s="44" t="s">
        <v>247</v>
      </c>
      <c r="E9" s="41" t="s">
        <v>249</v>
      </c>
      <c r="F9" s="41" t="s">
        <v>250</v>
      </c>
      <c r="G9" s="41" t="s">
        <v>246</v>
      </c>
      <c r="H9" s="42">
        <v>1150</v>
      </c>
      <c r="I9" s="42"/>
      <c r="J9" s="42">
        <v>9800</v>
      </c>
      <c r="K9" s="323"/>
      <c r="L9" s="324"/>
      <c r="M9" s="325"/>
    </row>
    <row r="10" spans="1:14" ht="27.75" customHeight="1">
      <c r="A10" s="61"/>
      <c r="B10" s="58" t="s">
        <v>73</v>
      </c>
      <c r="C10" s="59"/>
      <c r="D10" s="44" t="s">
        <v>251</v>
      </c>
      <c r="E10" s="41" t="s">
        <v>247</v>
      </c>
      <c r="F10" s="41"/>
      <c r="G10" s="41" t="s">
        <v>246</v>
      </c>
      <c r="H10" s="42"/>
      <c r="I10" s="42">
        <v>2200</v>
      </c>
      <c r="J10" s="42"/>
      <c r="K10" s="323"/>
      <c r="L10" s="324"/>
      <c r="M10" s="325"/>
    </row>
    <row r="11" spans="1:14" ht="27.75" customHeight="1">
      <c r="A11" s="61"/>
      <c r="B11" s="58"/>
      <c r="C11" s="59"/>
      <c r="D11" s="44" t="s">
        <v>247</v>
      </c>
      <c r="E11" s="41" t="s">
        <v>245</v>
      </c>
      <c r="F11" s="41"/>
      <c r="G11" s="41" t="s">
        <v>248</v>
      </c>
      <c r="H11" s="42">
        <v>1150</v>
      </c>
      <c r="I11" s="42"/>
      <c r="J11" s="42"/>
      <c r="K11" s="323"/>
      <c r="L11" s="324"/>
      <c r="M11" s="325"/>
    </row>
    <row r="12" spans="1:14" ht="27.75" customHeight="1">
      <c r="A12" s="61"/>
      <c r="B12" s="58"/>
      <c r="C12" s="59"/>
      <c r="D12" s="64" t="s">
        <v>245</v>
      </c>
      <c r="E12" s="45" t="s">
        <v>244</v>
      </c>
      <c r="F12" s="45"/>
      <c r="G12" s="45" t="s">
        <v>246</v>
      </c>
      <c r="H12" s="65">
        <v>1864</v>
      </c>
      <c r="I12" s="65"/>
      <c r="J12" s="65"/>
      <c r="K12" s="326"/>
      <c r="L12" s="327"/>
      <c r="M12" s="328"/>
    </row>
    <row r="13" spans="1:14" ht="27.75" customHeight="1">
      <c r="A13" s="69"/>
      <c r="B13" s="56"/>
      <c r="C13" s="57"/>
      <c r="D13" s="66"/>
      <c r="E13" s="67"/>
      <c r="F13" s="67"/>
      <c r="G13" s="67"/>
      <c r="H13" s="68">
        <f>SUM(H7:H12)</f>
        <v>65800</v>
      </c>
      <c r="I13" s="68">
        <f>SUM(I7:I12)</f>
        <v>4400</v>
      </c>
      <c r="J13" s="68">
        <f>SUM(J7:J12)</f>
        <v>9800</v>
      </c>
      <c r="K13" s="70" t="s">
        <v>252</v>
      </c>
      <c r="L13" s="71"/>
      <c r="M13" s="72">
        <f>SUM(H13:J13)</f>
        <v>80000</v>
      </c>
    </row>
    <row r="15" spans="1:14" ht="91">
      <c r="A15" s="174" t="s">
        <v>209</v>
      </c>
      <c r="B15" s="174" t="s">
        <v>210</v>
      </c>
      <c r="C15" s="174" t="s">
        <v>211</v>
      </c>
      <c r="D15" s="137" t="s">
        <v>212</v>
      </c>
      <c r="E15" s="138" t="s">
        <v>213</v>
      </c>
      <c r="F15" s="139" t="s">
        <v>214</v>
      </c>
      <c r="G15" s="140" t="s">
        <v>215</v>
      </c>
      <c r="H15" s="140" t="s">
        <v>216</v>
      </c>
      <c r="I15" s="175" t="s">
        <v>217</v>
      </c>
      <c r="J15" s="140" t="s">
        <v>218</v>
      </c>
      <c r="K15" s="176" t="s">
        <v>219</v>
      </c>
      <c r="L15" s="175" t="s">
        <v>220</v>
      </c>
      <c r="M15" s="176" t="s">
        <v>221</v>
      </c>
    </row>
    <row r="16" spans="1:14" s="28" customFormat="1" ht="34.5" customHeight="1">
      <c r="A16" s="187">
        <v>2</v>
      </c>
      <c r="B16" s="188"/>
      <c r="C16" s="188"/>
      <c r="D16" s="189"/>
      <c r="E16" s="189"/>
      <c r="F16" s="190"/>
      <c r="G16" s="191"/>
      <c r="H16" s="191"/>
      <c r="I16" s="192"/>
      <c r="J16" s="193"/>
      <c r="K16" s="194"/>
      <c r="L16" s="192"/>
      <c r="M16" s="213"/>
      <c r="N16" s="27"/>
    </row>
    <row r="17" spans="1:13" ht="5.25" customHeight="1"/>
    <row r="18" spans="1:13" ht="27.75" customHeight="1">
      <c r="A18" s="46" t="s">
        <v>235</v>
      </c>
      <c r="B18" s="47" t="s">
        <v>236</v>
      </c>
      <c r="C18" s="48"/>
      <c r="D18" s="49" t="s">
        <v>215</v>
      </c>
      <c r="E18" s="46" t="s">
        <v>237</v>
      </c>
      <c r="F18" s="46" t="s">
        <v>238</v>
      </c>
      <c r="G18" s="46" t="s">
        <v>239</v>
      </c>
      <c r="H18" s="46" t="s">
        <v>240</v>
      </c>
      <c r="I18" s="46" t="s">
        <v>241</v>
      </c>
      <c r="J18" s="50" t="s">
        <v>242</v>
      </c>
      <c r="K18" s="51" t="s">
        <v>243</v>
      </c>
      <c r="L18" s="53"/>
      <c r="M18" s="52"/>
    </row>
    <row r="19" spans="1:13" ht="27.75" customHeight="1">
      <c r="A19" s="60">
        <v>2</v>
      </c>
      <c r="B19" s="54"/>
      <c r="C19" s="55"/>
      <c r="D19" s="62"/>
      <c r="E19" s="43"/>
      <c r="F19" s="43"/>
      <c r="G19" s="43"/>
      <c r="H19" s="63"/>
      <c r="I19" s="63"/>
      <c r="J19" s="63"/>
      <c r="K19" s="320"/>
      <c r="L19" s="321"/>
      <c r="M19" s="322"/>
    </row>
    <row r="20" spans="1:13" ht="27.75" customHeight="1">
      <c r="A20" s="61"/>
      <c r="B20" s="58"/>
      <c r="C20" s="59"/>
      <c r="D20" s="44"/>
      <c r="E20" s="41"/>
      <c r="F20" s="41"/>
      <c r="G20" s="41"/>
      <c r="H20" s="42"/>
      <c r="I20" s="42"/>
      <c r="J20" s="42"/>
      <c r="K20" s="323"/>
      <c r="L20" s="324"/>
      <c r="M20" s="325"/>
    </row>
    <row r="21" spans="1:13" ht="27.75" customHeight="1">
      <c r="A21" s="61"/>
      <c r="B21" s="58"/>
      <c r="C21" s="59"/>
      <c r="D21" s="44"/>
      <c r="E21" s="41"/>
      <c r="F21" s="41"/>
      <c r="G21" s="41"/>
      <c r="H21" s="42"/>
      <c r="I21" s="42"/>
      <c r="J21" s="42"/>
      <c r="K21" s="323"/>
      <c r="L21" s="324"/>
      <c r="M21" s="325"/>
    </row>
    <row r="22" spans="1:13" ht="27.75" customHeight="1">
      <c r="A22" s="61"/>
      <c r="B22" s="58"/>
      <c r="C22" s="59"/>
      <c r="D22" s="44"/>
      <c r="E22" s="41"/>
      <c r="F22" s="41"/>
      <c r="G22" s="41"/>
      <c r="H22" s="42"/>
      <c r="I22" s="42"/>
      <c r="J22" s="42"/>
      <c r="K22" s="323"/>
      <c r="L22" s="324"/>
      <c r="M22" s="325"/>
    </row>
    <row r="23" spans="1:13" ht="27.75" customHeight="1">
      <c r="A23" s="61"/>
      <c r="B23" s="58"/>
      <c r="C23" s="59"/>
      <c r="D23" s="44"/>
      <c r="E23" s="41"/>
      <c r="F23" s="41"/>
      <c r="G23" s="41"/>
      <c r="H23" s="42"/>
      <c r="I23" s="42"/>
      <c r="J23" s="42"/>
      <c r="K23" s="323"/>
      <c r="L23" s="324"/>
      <c r="M23" s="325"/>
    </row>
    <row r="24" spans="1:13" ht="27.75" customHeight="1">
      <c r="A24" s="61"/>
      <c r="B24" s="58"/>
      <c r="C24" s="59"/>
      <c r="D24" s="64"/>
      <c r="E24" s="45"/>
      <c r="F24" s="45"/>
      <c r="G24" s="45"/>
      <c r="H24" s="65"/>
      <c r="I24" s="65"/>
      <c r="J24" s="65"/>
      <c r="K24" s="326"/>
      <c r="L24" s="327"/>
      <c r="M24" s="328"/>
    </row>
    <row r="25" spans="1:13" ht="27.75" customHeight="1">
      <c r="A25" s="69"/>
      <c r="B25" s="56"/>
      <c r="C25" s="57"/>
      <c r="D25" s="66"/>
      <c r="E25" s="67"/>
      <c r="F25" s="67"/>
      <c r="G25" s="67"/>
      <c r="H25" s="68">
        <f>SUM(H19:H24)</f>
        <v>0</v>
      </c>
      <c r="I25" s="68">
        <f>SUM(I19:I24)</f>
        <v>0</v>
      </c>
      <c r="J25" s="68">
        <f>SUM(J19:J24)</f>
        <v>0</v>
      </c>
      <c r="K25" s="70" t="s">
        <v>252</v>
      </c>
      <c r="L25" s="71"/>
      <c r="M25" s="72">
        <f>SUM(H25:J25)</f>
        <v>0</v>
      </c>
    </row>
  </sheetData>
  <protectedRanges>
    <protectedRange sqref="F4:L4 F16:L16" name="範囲2"/>
    <protectedRange sqref="A4:C4 A16:C16" name="範囲2_1_5"/>
    <protectedRange sqref="D4:E4 D16:E16" name="範囲2_1_1_1"/>
  </protectedRanges>
  <mergeCells count="12">
    <mergeCell ref="K23:M23"/>
    <mergeCell ref="K24:M24"/>
    <mergeCell ref="K12:M12"/>
    <mergeCell ref="K19:M19"/>
    <mergeCell ref="K20:M20"/>
    <mergeCell ref="K21:M21"/>
    <mergeCell ref="K22:M22"/>
    <mergeCell ref="K7:M7"/>
    <mergeCell ref="K8:M8"/>
    <mergeCell ref="K9:M9"/>
    <mergeCell ref="K10:M10"/>
    <mergeCell ref="K11:M11"/>
  </mergeCells>
  <phoneticPr fontId="3"/>
  <printOptions horizontalCentered="1"/>
  <pageMargins left="0.70866141732283472" right="0.70866141732283472" top="0.55118110236220474" bottom="0" header="0.31496062992125984" footer="0.31496062992125984"/>
  <pageSetup paperSize="9" scale="77"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A855-E63E-489D-BA8B-CB0FEBFE8A56}">
  <dimension ref="A1:K26"/>
  <sheetViews>
    <sheetView view="pageBreakPreview" zoomScaleNormal="100" zoomScaleSheetLayoutView="100" workbookViewId="0">
      <selection activeCell="C6" sqref="C6:F6"/>
    </sheetView>
  </sheetViews>
  <sheetFormatPr defaultRowHeight="13"/>
  <cols>
    <col min="1" max="1" width="11.90625" customWidth="1"/>
    <col min="2" max="2" width="9.36328125" customWidth="1"/>
    <col min="3" max="3" width="6" customWidth="1"/>
    <col min="4" max="4" width="5.08984375" customWidth="1"/>
    <col min="5" max="5" width="51.90625" customWidth="1"/>
    <col min="6" max="6" width="13.36328125" customWidth="1"/>
  </cols>
  <sheetData>
    <row r="1" spans="1:11">
      <c r="E1" s="36" t="str">
        <f>'経理様式7-1 委託費帳簿 (インボイス関係記載)'!V2</f>
        <v>e-Rad課題ID(半角英数字)：</v>
      </c>
      <c r="F1" s="36">
        <f>'経理様式7-1 委託費帳簿 (インボイス関係記載)'!W2</f>
        <v>12345678</v>
      </c>
    </row>
    <row r="2" spans="1:11">
      <c r="E2" s="36" t="str">
        <f>'経理様式7-1 委託費帳簿 (インボイス関係記載)'!V3</f>
        <v>研究課題番号：</v>
      </c>
      <c r="F2" s="36">
        <f>'経理様式7-1 委託費帳簿 (インボイス関係記載)'!W3</f>
        <v>0</v>
      </c>
    </row>
    <row r="3" spans="1:11">
      <c r="A3" t="s">
        <v>254</v>
      </c>
    </row>
    <row r="4" spans="1:11" ht="36" customHeight="1">
      <c r="A4" s="332" t="s">
        <v>286</v>
      </c>
      <c r="B4" s="332"/>
      <c r="C4" s="332"/>
      <c r="D4" s="332"/>
      <c r="E4" s="332"/>
      <c r="F4" s="332"/>
    </row>
    <row r="5" spans="1:11" ht="5.25" customHeight="1"/>
    <row r="6" spans="1:11" ht="159" customHeight="1">
      <c r="B6" t="s">
        <v>256</v>
      </c>
      <c r="C6" s="333" t="s">
        <v>287</v>
      </c>
      <c r="D6" s="332"/>
      <c r="E6" s="332"/>
      <c r="F6" s="332"/>
      <c r="J6" s="332"/>
      <c r="K6" s="332"/>
    </row>
    <row r="7" spans="1:11" ht="51" customHeight="1">
      <c r="B7" t="s">
        <v>258</v>
      </c>
      <c r="C7" s="332" t="s">
        <v>259</v>
      </c>
      <c r="D7" s="332"/>
      <c r="E7" s="332"/>
      <c r="F7" s="332"/>
    </row>
    <row r="8" spans="1:11" ht="72" customHeight="1">
      <c r="B8" t="s">
        <v>260</v>
      </c>
      <c r="C8" s="332" t="s">
        <v>288</v>
      </c>
      <c r="D8" s="332"/>
      <c r="E8" s="332"/>
      <c r="F8" s="332"/>
    </row>
    <row r="9" spans="1:11" ht="9" customHeight="1"/>
    <row r="10" spans="1:11">
      <c r="A10" s="329" t="s">
        <v>261</v>
      </c>
      <c r="B10" s="330"/>
      <c r="C10" s="329"/>
      <c r="D10" s="331"/>
      <c r="E10" s="331"/>
      <c r="F10" s="330"/>
    </row>
    <row r="11" spans="1:11">
      <c r="A11" s="329" t="s">
        <v>142</v>
      </c>
      <c r="B11" s="330"/>
      <c r="C11" s="329"/>
      <c r="D11" s="331"/>
      <c r="E11" s="331"/>
      <c r="F11" s="330"/>
    </row>
    <row r="12" spans="1:11">
      <c r="A12" s="329" t="s">
        <v>262</v>
      </c>
      <c r="B12" s="330"/>
      <c r="C12" s="334"/>
      <c r="D12" s="331"/>
      <c r="E12" s="331"/>
      <c r="F12" s="330"/>
    </row>
    <row r="13" spans="1:11">
      <c r="A13" s="329" t="s">
        <v>263</v>
      </c>
      <c r="B13" s="330"/>
      <c r="C13" s="335"/>
      <c r="D13" s="336"/>
      <c r="E13" s="336"/>
      <c r="F13" s="337"/>
    </row>
    <row r="14" spans="1:11" ht="35.25" customHeight="1">
      <c r="A14" s="329" t="s">
        <v>264</v>
      </c>
      <c r="B14" s="330"/>
      <c r="C14" s="70"/>
      <c r="D14" s="37" t="s">
        <v>265</v>
      </c>
      <c r="E14" s="338"/>
      <c r="F14" s="339"/>
    </row>
    <row r="15" spans="1:11" ht="35.25" customHeight="1">
      <c r="A15" s="329" t="s">
        <v>266</v>
      </c>
      <c r="B15" s="330"/>
      <c r="C15" s="70"/>
      <c r="D15" s="37" t="s">
        <v>267</v>
      </c>
      <c r="E15" s="338"/>
      <c r="F15" s="339"/>
    </row>
    <row r="16" spans="1:11" ht="35.25" customHeight="1">
      <c r="A16" s="329" t="s">
        <v>268</v>
      </c>
      <c r="B16" s="330"/>
      <c r="C16" s="70"/>
      <c r="D16" s="37" t="s">
        <v>267</v>
      </c>
      <c r="E16" s="338"/>
      <c r="F16" s="339"/>
    </row>
    <row r="17" spans="1:6" ht="35.25" customHeight="1">
      <c r="A17" s="340" t="s">
        <v>269</v>
      </c>
      <c r="B17" s="341"/>
      <c r="C17" s="214" t="e">
        <f>ROUNDDOWN((+C14*(C15/C16)),0)</f>
        <v>#DIV/0!</v>
      </c>
      <c r="D17" s="38" t="s">
        <v>265</v>
      </c>
      <c r="E17" s="342" t="s">
        <v>270</v>
      </c>
      <c r="F17" s="343"/>
    </row>
    <row r="18" spans="1:6" hidden="1">
      <c r="A18" s="329" t="s">
        <v>262</v>
      </c>
      <c r="B18" s="330"/>
      <c r="C18" s="329"/>
      <c r="D18" s="331"/>
      <c r="E18" s="331"/>
      <c r="F18" s="330"/>
    </row>
    <row r="19" spans="1:6" hidden="1">
      <c r="A19" s="329" t="s">
        <v>263</v>
      </c>
      <c r="B19" s="330"/>
      <c r="C19" s="335"/>
      <c r="D19" s="336"/>
      <c r="E19" s="336"/>
      <c r="F19" s="337"/>
    </row>
    <row r="20" spans="1:6" ht="35.25" hidden="1" customHeight="1">
      <c r="A20" s="329" t="s">
        <v>264</v>
      </c>
      <c r="B20" s="330"/>
      <c r="C20" s="70"/>
      <c r="D20" s="37" t="s">
        <v>265</v>
      </c>
      <c r="E20" s="338"/>
      <c r="F20" s="339"/>
    </row>
    <row r="21" spans="1:6" ht="35.25" hidden="1" customHeight="1">
      <c r="A21" s="329" t="s">
        <v>266</v>
      </c>
      <c r="B21" s="330"/>
      <c r="C21" s="70"/>
      <c r="D21" s="37" t="s">
        <v>267</v>
      </c>
      <c r="E21" s="338"/>
      <c r="F21" s="339"/>
    </row>
    <row r="22" spans="1:6" ht="35.25" hidden="1" customHeight="1">
      <c r="A22" s="329" t="s">
        <v>268</v>
      </c>
      <c r="B22" s="330"/>
      <c r="C22" s="70"/>
      <c r="D22" s="37" t="s">
        <v>267</v>
      </c>
      <c r="E22" s="338"/>
      <c r="F22" s="339"/>
    </row>
    <row r="23" spans="1:6" ht="35.25" hidden="1" customHeight="1">
      <c r="A23" s="340" t="s">
        <v>269</v>
      </c>
      <c r="B23" s="341"/>
      <c r="C23" s="214" t="str">
        <f>IFERROR((ROUNDDOWN((+C20*(C21/C22)),0)),"")</f>
        <v/>
      </c>
      <c r="D23" s="38" t="s">
        <v>265</v>
      </c>
      <c r="E23" s="342" t="s">
        <v>270</v>
      </c>
      <c r="F23" s="343"/>
    </row>
    <row r="24" spans="1:6" hidden="1">
      <c r="A24" s="321"/>
      <c r="B24" s="321"/>
      <c r="C24" s="321"/>
      <c r="D24" s="321"/>
      <c r="E24" s="321"/>
      <c r="F24" s="321"/>
    </row>
    <row r="25" spans="1:6">
      <c r="A25" t="s">
        <v>271</v>
      </c>
    </row>
    <row r="26" spans="1:6">
      <c r="A26" t="s">
        <v>272</v>
      </c>
    </row>
  </sheetData>
  <mergeCells count="34">
    <mergeCell ref="A23:B23"/>
    <mergeCell ref="E23:F23"/>
    <mergeCell ref="A24:F24"/>
    <mergeCell ref="A20:B20"/>
    <mergeCell ref="E20:F20"/>
    <mergeCell ref="A21:B21"/>
    <mergeCell ref="E21:F21"/>
    <mergeCell ref="A22:B22"/>
    <mergeCell ref="E22:F22"/>
    <mergeCell ref="A17:B17"/>
    <mergeCell ref="E17:F17"/>
    <mergeCell ref="A18:B18"/>
    <mergeCell ref="C18:F18"/>
    <mergeCell ref="A19:B19"/>
    <mergeCell ref="C19:F19"/>
    <mergeCell ref="A14:B14"/>
    <mergeCell ref="E14:F14"/>
    <mergeCell ref="A15:B15"/>
    <mergeCell ref="E15:F15"/>
    <mergeCell ref="A16:B16"/>
    <mergeCell ref="E16:F16"/>
    <mergeCell ref="A11:B11"/>
    <mergeCell ref="C11:F11"/>
    <mergeCell ref="A12:B12"/>
    <mergeCell ref="C12:F12"/>
    <mergeCell ref="A13:B13"/>
    <mergeCell ref="C13:F13"/>
    <mergeCell ref="A10:B10"/>
    <mergeCell ref="C10:F10"/>
    <mergeCell ref="A4:F4"/>
    <mergeCell ref="C6:F6"/>
    <mergeCell ref="J6:K6"/>
    <mergeCell ref="C7:F7"/>
    <mergeCell ref="C8:F8"/>
  </mergeCells>
  <phoneticPr fontId="3"/>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298450</xdr:colOff>
                    <xdr:row>5</xdr:row>
                    <xdr:rowOff>762000</xdr:rowOff>
                  </from>
                  <to>
                    <xdr:col>0</xdr:col>
                    <xdr:colOff>584200</xdr:colOff>
                    <xdr:row>5</xdr:row>
                    <xdr:rowOff>1295400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317500</xdr:colOff>
                    <xdr:row>6</xdr:row>
                    <xdr:rowOff>69850</xdr:rowOff>
                  </from>
                  <to>
                    <xdr:col>0</xdr:col>
                    <xdr:colOff>603250</xdr:colOff>
                    <xdr:row>6</xdr:row>
                    <xdr:rowOff>603250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336550</xdr:colOff>
                    <xdr:row>7</xdr:row>
                    <xdr:rowOff>190500</xdr:rowOff>
                  </from>
                  <to>
                    <xdr:col>0</xdr:col>
                    <xdr:colOff>622300</xdr:colOff>
                    <xdr:row>7</xdr:row>
                    <xdr:rowOff>723900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5ED1-35A3-4710-B54C-F63BD22F1239}">
  <dimension ref="A1:M24"/>
  <sheetViews>
    <sheetView view="pageBreakPreview" zoomScale="115" zoomScaleNormal="100" zoomScaleSheetLayoutView="115" workbookViewId="0">
      <selection activeCell="C6" sqref="C6:F6"/>
    </sheetView>
  </sheetViews>
  <sheetFormatPr defaultRowHeight="13"/>
  <cols>
    <col min="1" max="1" width="14" customWidth="1"/>
    <col min="2" max="3" width="6" customWidth="1"/>
    <col min="4" max="4" width="5.08984375" customWidth="1"/>
    <col min="5" max="5" width="54.08984375" customWidth="1"/>
    <col min="6" max="6" width="9.08984375" customWidth="1"/>
    <col min="7" max="7" width="3.90625" hidden="1" customWidth="1"/>
    <col min="8" max="8" width="14.08984375" customWidth="1"/>
    <col min="9" max="11" width="6" customWidth="1"/>
    <col min="12" max="12" width="54.08984375" customWidth="1"/>
  </cols>
  <sheetData>
    <row r="1" spans="1:13">
      <c r="E1" s="36" t="str">
        <f>'経理様式7-1 委託費帳簿 (インボイス関係記載)'!V2</f>
        <v>e-Rad課題ID(半角英数字)：</v>
      </c>
      <c r="F1" s="36">
        <f>'経理様式7-1 委託費帳簿 (インボイス関係記載)'!W2</f>
        <v>12345678</v>
      </c>
      <c r="G1" s="36"/>
      <c r="L1" s="36" t="str">
        <f>'経理様式7-1 委託費帳簿 (インボイス関係記載)'!V2</f>
        <v>e-Rad課題ID(半角英数字)：</v>
      </c>
      <c r="M1" s="36">
        <f>'経理様式7-1 委託費帳簿 (インボイス関係記載)'!W2</f>
        <v>12345678</v>
      </c>
    </row>
    <row r="2" spans="1:13">
      <c r="E2" s="36" t="str">
        <f>'経理様式7-1 委託費帳簿 (インボイス関係記載)'!V3</f>
        <v>研究課題番号：</v>
      </c>
      <c r="F2" s="36">
        <f>'経理様式7-1 委託費帳簿 (インボイス関係記載)'!W3</f>
        <v>0</v>
      </c>
      <c r="G2" s="36"/>
      <c r="L2" s="36" t="str">
        <f>'経理様式7-1 委託費帳簿 (インボイス関係記載)'!V3</f>
        <v>研究課題番号：</v>
      </c>
      <c r="M2" s="36">
        <f>'経理様式7-1 委託費帳簿 (インボイス関係記載)'!W3</f>
        <v>0</v>
      </c>
    </row>
    <row r="3" spans="1:13">
      <c r="A3" t="s">
        <v>254</v>
      </c>
      <c r="H3" t="s">
        <v>254</v>
      </c>
    </row>
    <row r="4" spans="1:13" ht="36" customHeight="1">
      <c r="A4" s="332" t="s">
        <v>255</v>
      </c>
      <c r="B4" s="332"/>
      <c r="C4" s="332"/>
      <c r="D4" s="332"/>
      <c r="E4" s="332"/>
      <c r="F4" s="332"/>
      <c r="H4" s="332" t="s">
        <v>292</v>
      </c>
      <c r="I4" s="332"/>
      <c r="J4" s="332"/>
      <c r="K4" s="332"/>
      <c r="L4" s="332"/>
      <c r="M4" s="332"/>
    </row>
    <row r="5" spans="1:13" ht="5.25" customHeight="1"/>
    <row r="6" spans="1:13" ht="159" customHeight="1">
      <c r="B6" t="s">
        <v>256</v>
      </c>
      <c r="C6" s="332" t="s">
        <v>257</v>
      </c>
      <c r="D6" s="332"/>
      <c r="E6" s="332"/>
      <c r="F6" s="332"/>
      <c r="I6" t="s">
        <v>256</v>
      </c>
      <c r="J6" s="332" t="s">
        <v>289</v>
      </c>
      <c r="K6" s="332"/>
      <c r="L6" s="332"/>
      <c r="M6" s="332"/>
    </row>
    <row r="7" spans="1:13" ht="51" customHeight="1">
      <c r="B7" t="s">
        <v>258</v>
      </c>
      <c r="C7" s="332" t="s">
        <v>259</v>
      </c>
      <c r="D7" s="332"/>
      <c r="E7" s="332"/>
      <c r="F7" s="332"/>
      <c r="I7" t="s">
        <v>258</v>
      </c>
      <c r="J7" s="332" t="s">
        <v>290</v>
      </c>
      <c r="K7" s="332"/>
      <c r="L7" s="332"/>
      <c r="M7" s="332"/>
    </row>
    <row r="8" spans="1:13" ht="72" customHeight="1">
      <c r="B8" t="s">
        <v>260</v>
      </c>
      <c r="C8" s="332" t="s">
        <v>273</v>
      </c>
      <c r="D8" s="332"/>
      <c r="E8" s="332"/>
      <c r="F8" s="332"/>
      <c r="I8" t="s">
        <v>260</v>
      </c>
      <c r="J8" s="332" t="s">
        <v>291</v>
      </c>
      <c r="K8" s="332"/>
      <c r="L8" s="332"/>
      <c r="M8" s="332"/>
    </row>
    <row r="9" spans="1:13" ht="9" customHeight="1"/>
    <row r="10" spans="1:13">
      <c r="A10" s="329" t="s">
        <v>261</v>
      </c>
      <c r="B10" s="330"/>
      <c r="C10" s="329" t="s">
        <v>274</v>
      </c>
      <c r="D10" s="331"/>
      <c r="E10" s="331"/>
      <c r="F10" s="330"/>
      <c r="H10" s="329" t="s">
        <v>261</v>
      </c>
      <c r="I10" s="330"/>
      <c r="J10" s="329" t="s">
        <v>274</v>
      </c>
      <c r="K10" s="331"/>
      <c r="L10" s="331"/>
      <c r="M10" s="330"/>
    </row>
    <row r="11" spans="1:13">
      <c r="A11" s="329" t="s">
        <v>142</v>
      </c>
      <c r="B11" s="330"/>
      <c r="C11" s="329" t="s">
        <v>275</v>
      </c>
      <c r="D11" s="331"/>
      <c r="E11" s="331"/>
      <c r="F11" s="330"/>
      <c r="H11" s="329" t="s">
        <v>142</v>
      </c>
      <c r="I11" s="330"/>
      <c r="J11" s="329" t="s">
        <v>275</v>
      </c>
      <c r="K11" s="331"/>
      <c r="L11" s="331"/>
      <c r="M11" s="330"/>
    </row>
    <row r="12" spans="1:13">
      <c r="A12" s="329" t="s">
        <v>262</v>
      </c>
      <c r="B12" s="330"/>
      <c r="C12" s="329" t="s">
        <v>338</v>
      </c>
      <c r="D12" s="331"/>
      <c r="E12" s="331"/>
      <c r="F12" s="330"/>
      <c r="H12" s="329" t="s">
        <v>262</v>
      </c>
      <c r="I12" s="330"/>
      <c r="J12" s="329" t="s">
        <v>340</v>
      </c>
      <c r="K12" s="331"/>
      <c r="L12" s="331"/>
      <c r="M12" s="330"/>
    </row>
    <row r="13" spans="1:13">
      <c r="A13" s="329" t="s">
        <v>263</v>
      </c>
      <c r="B13" s="330"/>
      <c r="C13" s="335">
        <v>45566</v>
      </c>
      <c r="D13" s="336"/>
      <c r="E13" s="336"/>
      <c r="F13" s="337"/>
      <c r="H13" s="329" t="s">
        <v>263</v>
      </c>
      <c r="I13" s="330"/>
      <c r="J13" s="335">
        <v>45292</v>
      </c>
      <c r="K13" s="336"/>
      <c r="L13" s="336"/>
      <c r="M13" s="337"/>
    </row>
    <row r="14" spans="1:13" ht="35.25" customHeight="1">
      <c r="A14" s="329" t="s">
        <v>264</v>
      </c>
      <c r="B14" s="330"/>
      <c r="C14" s="70">
        <v>20</v>
      </c>
      <c r="D14" s="37" t="s">
        <v>265</v>
      </c>
      <c r="E14" s="338"/>
      <c r="F14" s="339"/>
      <c r="H14" s="329" t="s">
        <v>264</v>
      </c>
      <c r="I14" s="330"/>
      <c r="J14" s="70">
        <v>20</v>
      </c>
      <c r="K14" s="37" t="s">
        <v>265</v>
      </c>
      <c r="L14" s="338"/>
      <c r="M14" s="339"/>
    </row>
    <row r="15" spans="1:13" ht="41.25" customHeight="1">
      <c r="A15" s="329" t="s">
        <v>266</v>
      </c>
      <c r="B15" s="330"/>
      <c r="C15" s="70">
        <v>6</v>
      </c>
      <c r="D15" s="37" t="s">
        <v>267</v>
      </c>
      <c r="E15" s="338"/>
      <c r="F15" s="339"/>
      <c r="H15" s="329" t="s">
        <v>266</v>
      </c>
      <c r="I15" s="330"/>
      <c r="J15" s="70">
        <v>9</v>
      </c>
      <c r="K15" s="37" t="s">
        <v>267</v>
      </c>
      <c r="L15" s="338"/>
      <c r="M15" s="339"/>
    </row>
    <row r="16" spans="1:13" ht="35.25" customHeight="1">
      <c r="A16" s="329" t="s">
        <v>268</v>
      </c>
      <c r="B16" s="330"/>
      <c r="C16" s="70">
        <v>12</v>
      </c>
      <c r="D16" s="37" t="s">
        <v>267</v>
      </c>
      <c r="E16" s="338"/>
      <c r="F16" s="339"/>
      <c r="H16" s="329" t="s">
        <v>268</v>
      </c>
      <c r="I16" s="330"/>
      <c r="J16" s="70">
        <v>12</v>
      </c>
      <c r="K16" s="37" t="s">
        <v>267</v>
      </c>
      <c r="L16" s="338"/>
      <c r="M16" s="339"/>
    </row>
    <row r="17" spans="1:13" ht="35.25" customHeight="1">
      <c r="A17" s="340" t="s">
        <v>269</v>
      </c>
      <c r="B17" s="341"/>
      <c r="C17" s="214">
        <f>ROUNDDOWN((+C14*(C15/C16)),0)</f>
        <v>10</v>
      </c>
      <c r="D17" s="38" t="s">
        <v>265</v>
      </c>
      <c r="E17" s="342" t="s">
        <v>270</v>
      </c>
      <c r="F17" s="343"/>
      <c r="H17" s="340" t="s">
        <v>269</v>
      </c>
      <c r="I17" s="341"/>
      <c r="J17" s="214">
        <f>ROUNDDOWN((+J14*(J15/J16)),0)</f>
        <v>15</v>
      </c>
      <c r="K17" s="38" t="s">
        <v>265</v>
      </c>
      <c r="L17" s="342" t="s">
        <v>270</v>
      </c>
      <c r="M17" s="343"/>
    </row>
    <row r="18" spans="1:13">
      <c r="A18" s="344" t="s">
        <v>339</v>
      </c>
      <c r="B18" s="344"/>
      <c r="C18" s="344"/>
      <c r="D18" s="344"/>
      <c r="E18" s="344"/>
      <c r="F18" s="344"/>
      <c r="H18" s="329" t="s">
        <v>262</v>
      </c>
      <c r="I18" s="330"/>
      <c r="J18" s="329" t="s">
        <v>341</v>
      </c>
      <c r="K18" s="331"/>
      <c r="L18" s="331"/>
      <c r="M18" s="330"/>
    </row>
    <row r="19" spans="1:13">
      <c r="H19" s="329" t="s">
        <v>263</v>
      </c>
      <c r="I19" s="330"/>
      <c r="J19" s="335">
        <v>45658</v>
      </c>
      <c r="K19" s="336"/>
      <c r="L19" s="336"/>
      <c r="M19" s="337"/>
    </row>
    <row r="20" spans="1:13" ht="35.25" customHeight="1">
      <c r="H20" s="329" t="s">
        <v>264</v>
      </c>
      <c r="I20" s="330"/>
      <c r="J20" s="70">
        <v>20</v>
      </c>
      <c r="K20" s="37" t="s">
        <v>265</v>
      </c>
      <c r="L20" s="338"/>
      <c r="M20" s="339"/>
    </row>
    <row r="21" spans="1:13" ht="35.25" customHeight="1">
      <c r="H21" s="329" t="s">
        <v>266</v>
      </c>
      <c r="I21" s="330"/>
      <c r="J21" s="70">
        <v>3</v>
      </c>
      <c r="K21" s="37" t="s">
        <v>267</v>
      </c>
      <c r="L21" s="338"/>
      <c r="M21" s="339"/>
    </row>
    <row r="22" spans="1:13" ht="35.25" customHeight="1">
      <c r="H22" s="329" t="s">
        <v>268</v>
      </c>
      <c r="I22" s="330"/>
      <c r="J22" s="70">
        <v>12</v>
      </c>
      <c r="K22" s="37" t="s">
        <v>267</v>
      </c>
      <c r="L22" s="338"/>
      <c r="M22" s="339"/>
    </row>
    <row r="23" spans="1:13" ht="35.25" customHeight="1">
      <c r="H23" s="340" t="s">
        <v>269</v>
      </c>
      <c r="I23" s="341"/>
      <c r="J23" s="214">
        <f>ROUNDDOWN((+J20*(J21/J22)),0)</f>
        <v>5</v>
      </c>
      <c r="K23" s="38" t="s">
        <v>265</v>
      </c>
      <c r="L23" s="342" t="s">
        <v>270</v>
      </c>
      <c r="M23" s="343"/>
    </row>
    <row r="24" spans="1:13" ht="28.5" customHeight="1">
      <c r="H24" s="321" t="s">
        <v>276</v>
      </c>
      <c r="I24" s="321"/>
      <c r="J24" s="321"/>
      <c r="K24" s="321"/>
      <c r="L24" s="321"/>
      <c r="M24" s="321"/>
    </row>
  </sheetData>
  <mergeCells count="54">
    <mergeCell ref="H20:I20"/>
    <mergeCell ref="L20:M20"/>
    <mergeCell ref="H24:M24"/>
    <mergeCell ref="H21:I21"/>
    <mergeCell ref="L21:M21"/>
    <mergeCell ref="H22:I22"/>
    <mergeCell ref="L22:M22"/>
    <mergeCell ref="H23:I23"/>
    <mergeCell ref="L23:M23"/>
    <mergeCell ref="L17:M17"/>
    <mergeCell ref="H18:I18"/>
    <mergeCell ref="J18:M18"/>
    <mergeCell ref="H19:I19"/>
    <mergeCell ref="J19:M19"/>
    <mergeCell ref="J11:M11"/>
    <mergeCell ref="H12:I12"/>
    <mergeCell ref="J12:M12"/>
    <mergeCell ref="H13:I13"/>
    <mergeCell ref="J13:M13"/>
    <mergeCell ref="H11:I11"/>
    <mergeCell ref="H14:I14"/>
    <mergeCell ref="L14:M14"/>
    <mergeCell ref="A17:B17"/>
    <mergeCell ref="E17:F17"/>
    <mergeCell ref="A18:F18"/>
    <mergeCell ref="A14:B14"/>
    <mergeCell ref="E14:F14"/>
    <mergeCell ref="A15:B15"/>
    <mergeCell ref="E15:F15"/>
    <mergeCell ref="A16:B16"/>
    <mergeCell ref="E16:F16"/>
    <mergeCell ref="H15:I15"/>
    <mergeCell ref="L15:M15"/>
    <mergeCell ref="H16:I16"/>
    <mergeCell ref="L16:M16"/>
    <mergeCell ref="H17:I17"/>
    <mergeCell ref="H4:M4"/>
    <mergeCell ref="J6:M6"/>
    <mergeCell ref="J7:M7"/>
    <mergeCell ref="J8:M8"/>
    <mergeCell ref="H10:I10"/>
    <mergeCell ref="J10:M10"/>
    <mergeCell ref="A11:B11"/>
    <mergeCell ref="C11:F11"/>
    <mergeCell ref="A12:B12"/>
    <mergeCell ref="C12:F12"/>
    <mergeCell ref="A13:B13"/>
    <mergeCell ref="C13:F13"/>
    <mergeCell ref="A4:F4"/>
    <mergeCell ref="C6:F6"/>
    <mergeCell ref="C7:F7"/>
    <mergeCell ref="C8:F8"/>
    <mergeCell ref="A10:B10"/>
    <mergeCell ref="C10:F10"/>
  </mergeCells>
  <phoneticPr fontId="3"/>
  <pageMargins left="0.7" right="0.7" top="0.75" bottom="0.75" header="0.3" footer="0.3"/>
  <pageSetup paperSize="9" scale="87" orientation="portrait" r:id="rId1"/>
  <colBreaks count="1" manualBreakCount="1">
    <brk id="7" max="23"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298450</xdr:colOff>
                    <xdr:row>5</xdr:row>
                    <xdr:rowOff>762000</xdr:rowOff>
                  </from>
                  <to>
                    <xdr:col>0</xdr:col>
                    <xdr:colOff>584200</xdr:colOff>
                    <xdr:row>5</xdr:row>
                    <xdr:rowOff>1295400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336550</xdr:colOff>
                    <xdr:row>6</xdr:row>
                    <xdr:rowOff>69850</xdr:rowOff>
                  </from>
                  <to>
                    <xdr:col>0</xdr:col>
                    <xdr:colOff>622300</xdr:colOff>
                    <xdr:row>6</xdr:row>
                    <xdr:rowOff>603250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336550</xdr:colOff>
                    <xdr:row>7</xdr:row>
                    <xdr:rowOff>190500</xdr:rowOff>
                  </from>
                  <to>
                    <xdr:col>0</xdr:col>
                    <xdr:colOff>641350</xdr:colOff>
                    <xdr:row>7</xdr:row>
                    <xdr:rowOff>723900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298450</xdr:colOff>
                    <xdr:row>5</xdr:row>
                    <xdr:rowOff>762000</xdr:rowOff>
                  </from>
                  <to>
                    <xdr:col>7</xdr:col>
                    <xdr:colOff>584200</xdr:colOff>
                    <xdr:row>5</xdr:row>
                    <xdr:rowOff>1295400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7</xdr:col>
                    <xdr:colOff>336550</xdr:colOff>
                    <xdr:row>6</xdr:row>
                    <xdr:rowOff>69850</xdr:rowOff>
                  </from>
                  <to>
                    <xdr:col>7</xdr:col>
                    <xdr:colOff>622300</xdr:colOff>
                    <xdr:row>6</xdr:row>
                    <xdr:rowOff>603250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7</xdr:col>
                    <xdr:colOff>336550</xdr:colOff>
                    <xdr:row>7</xdr:row>
                    <xdr:rowOff>190500</xdr:rowOff>
                  </from>
                  <to>
                    <xdr:col>7</xdr:col>
                    <xdr:colOff>641350</xdr:colOff>
                    <xdr:row>7</xdr:row>
                    <xdr:rowOff>723900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経理様式7-1 委託費帳簿 (インボイス関係記載)</vt:lpstr>
      <vt:lpstr>経理様式7-2 自己資金帳簿</vt:lpstr>
      <vt:lpstr>【記入例】帳簿 </vt:lpstr>
      <vt:lpstr>【参考】人件費等内訳 </vt:lpstr>
      <vt:lpstr>【参考】単価計算</vt:lpstr>
      <vt:lpstr>【参考】旅費内訳</vt:lpstr>
      <vt:lpstr>【参考】旅行行程表</vt:lpstr>
      <vt:lpstr>年次有給休暇計上資料（月俸・年俸以外）</vt:lpstr>
      <vt:lpstr>【参考】年次有給休暇計上資料</vt:lpstr>
      <vt:lpstr>'【記入例】帳簿 '!Print_Area</vt:lpstr>
      <vt:lpstr>'【参考】人件費等内訳 '!Print_Area</vt:lpstr>
      <vt:lpstr>【参考】単価計算!Print_Area</vt:lpstr>
      <vt:lpstr>【参考】年次有給休暇計上資料!Print_Area</vt:lpstr>
      <vt:lpstr>【参考】旅行行程表!Print_Area</vt:lpstr>
      <vt:lpstr>【参考】旅費内訳!Print_Area</vt:lpstr>
      <vt:lpstr>'経理様式7-1 委託費帳簿 (インボイス関係記載)'!Print_Area</vt:lpstr>
      <vt:lpstr>'経理様式7-2 自己資金帳簿'!Print_Area</vt:lpstr>
      <vt:lpstr>'年次有給休暇計上資料（月俸・年俸以外）'!Print_Area</vt:lpstr>
      <vt:lpstr>'【記入例】帳簿 '!Print_Titles</vt:lpstr>
      <vt:lpstr>'【参考】人件費等内訳 '!Print_Titles</vt:lpstr>
      <vt:lpstr>【参考】単価計算!Print_Titles</vt:lpstr>
      <vt:lpstr>【参考】旅費内訳!Print_Titles</vt:lpstr>
      <vt:lpstr>'経理様式7-1 委託費帳簿 (インボイス関係記載)'!Print_Titles</vt:lpstr>
      <vt:lpstr>'経理様式7-2 自己資金帳簿'!Print_Titles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2024-01-16T06:43:02Z</dcterms:created>
  <dcterms:modified xsi:type="dcterms:W3CDTF">2026-02-27T11:51:08Z</dcterms:modified>
  <cp:category/>
  <cp:contentStatus/>
</cp:coreProperties>
</file>