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150.26.123.8\Share\80_各プロジェクト\40_イノベーション創出強化推進事業\研究管理課管理\イノベ創出強化\実績報告書等　様式\様式\実績報告事務連絡及び様式\"/>
    </mc:Choice>
  </mc:AlternateContent>
  <xr:revisionPtr revIDLastSave="0" documentId="10_ncr:100000_{A3D5C221-5555-427E-B849-82D314319605}" xr6:coauthVersionLast="31" xr6:coauthVersionMax="31" xr10:uidLastSave="{00000000-0000-0000-0000-000000000000}"/>
  <bookViews>
    <workbookView xWindow="0" yWindow="0" windowWidth="23040" windowHeight="7176" tabRatio="691" activeTab="2" xr2:uid="{00000000-000D-0000-FFFF-FFFF00000000}"/>
  </bookViews>
  <sheets>
    <sheet name="様式Ⅲ－３" sheetId="10" r:id="rId1"/>
    <sheet name="添付 委託費集計" sheetId="7" r:id="rId2"/>
    <sheet name="添付 自己資金集計" sheetId="6" r:id="rId3"/>
    <sheet name="様式Ⅲ－３ (記載例)" sheetId="8" r:id="rId4"/>
    <sheet name="添付 委託費集計 (記載例)" sheetId="15" r:id="rId5"/>
    <sheet name="添付 自己資金集計 (記載例）" sheetId="17" r:id="rId6"/>
  </sheets>
  <definedNames>
    <definedName name="_xlnm.Print_Area" localSheetId="1">'添付 委託費集計'!$A$1:$M$74</definedName>
    <definedName name="_xlnm.Print_Area" localSheetId="4">'添付 委託費集計 (記載例)'!$A$1:$K$73</definedName>
    <definedName name="_xlnm.Print_Area" localSheetId="2">'添付 自己資金集計'!$A$1:$M$75</definedName>
    <definedName name="_xlnm.Print_Area" localSheetId="5">'添付 自己資金集計 (記載例）'!$A$1:$K$75</definedName>
    <definedName name="_xlnm.Print_Area" localSheetId="0">'様式Ⅲ－３'!$A$1:$CR$48</definedName>
    <definedName name="_xlnm.Print_Area" localSheetId="3">'様式Ⅲ－３ (記載例)'!$A$1:$CM$49</definedName>
    <definedName name="_xlnm.Print_Titles" localSheetId="1">'添付 委託費集計'!$A:$A</definedName>
  </definedNames>
  <calcPr calcId="179017"/>
</workbook>
</file>

<file path=xl/calcChain.xml><?xml version="1.0" encoding="utf-8"?>
<calcChain xmlns="http://schemas.openxmlformats.org/spreadsheetml/2006/main">
  <c r="B28" i="7" l="1"/>
  <c r="B13" i="7"/>
  <c r="B41" i="7" s="1"/>
  <c r="C28" i="7"/>
  <c r="E41" i="7"/>
  <c r="BQ45" i="8" l="1"/>
  <c r="BQ42" i="8"/>
  <c r="BQ41" i="8"/>
  <c r="BQ40" i="8"/>
  <c r="BQ37" i="8"/>
  <c r="BH45" i="8"/>
  <c r="BH42" i="8"/>
  <c r="BH41" i="8"/>
  <c r="BH40" i="8"/>
  <c r="BH37" i="8"/>
  <c r="AY45" i="8"/>
  <c r="AY42" i="8"/>
  <c r="AY41" i="8"/>
  <c r="AY40" i="8"/>
  <c r="AY37" i="8"/>
  <c r="BQ35" i="8"/>
  <c r="BH35" i="8"/>
  <c r="BC39" i="10"/>
  <c r="BL39" i="10"/>
  <c r="BW43" i="8" l="1"/>
  <c r="CA43" i="10"/>
  <c r="B5" i="6" l="1"/>
  <c r="AS33" i="10"/>
  <c r="AG33" i="10"/>
  <c r="U32" i="10"/>
  <c r="CL46" i="10" l="1"/>
  <c r="CL45" i="10"/>
  <c r="CL44" i="10"/>
  <c r="CL43" i="10"/>
  <c r="CL42" i="10"/>
  <c r="CA42" i="10"/>
  <c r="CA41" i="10"/>
  <c r="A65" i="7" l="1"/>
  <c r="BA23" i="10"/>
  <c r="BA25" i="10"/>
  <c r="B47" i="10"/>
  <c r="A39" i="7" l="1"/>
  <c r="C40" i="7" l="1"/>
  <c r="K42" i="7"/>
  <c r="B42" i="7"/>
  <c r="E42" i="7"/>
  <c r="J42" i="7"/>
  <c r="H42" i="7"/>
  <c r="G42" i="7"/>
  <c r="F42" i="7"/>
  <c r="D39" i="7"/>
  <c r="L39" i="7" s="1"/>
  <c r="I42" i="7"/>
  <c r="C42" i="7"/>
  <c r="B40" i="7"/>
  <c r="AB33" i="10"/>
  <c r="P32" i="10"/>
  <c r="AN33" i="10"/>
  <c r="J40" i="7"/>
  <c r="G40" i="7"/>
  <c r="K40" i="7"/>
  <c r="F40" i="7"/>
  <c r="H40" i="7"/>
  <c r="I40" i="7"/>
  <c r="E40" i="7"/>
  <c r="Q32" i="10" l="1"/>
  <c r="B6" i="7"/>
  <c r="B5" i="7"/>
  <c r="B7" i="7"/>
  <c r="D24" i="7"/>
  <c r="D25" i="7"/>
  <c r="D26" i="7"/>
  <c r="D20" i="7"/>
  <c r="D21" i="7"/>
  <c r="D16" i="7"/>
  <c r="D17" i="7"/>
  <c r="D37" i="7"/>
  <c r="D29" i="7"/>
  <c r="D30" i="7"/>
  <c r="D31" i="7"/>
  <c r="D32" i="7"/>
  <c r="D33" i="7"/>
  <c r="D34" i="7"/>
  <c r="D35" i="7"/>
  <c r="AP2" i="10" l="1"/>
  <c r="AD2" i="10"/>
  <c r="E15" i="7" l="1"/>
  <c r="D43" i="7"/>
  <c r="K12" i="6"/>
  <c r="J12" i="6"/>
  <c r="I12" i="6"/>
  <c r="H12" i="6"/>
  <c r="G12" i="6"/>
  <c r="F12" i="6"/>
  <c r="C35" i="6"/>
  <c r="BS27" i="10" s="1"/>
  <c r="BT2" i="10"/>
  <c r="BK2" i="10"/>
  <c r="B35" i="6"/>
  <c r="AU27" i="10"/>
  <c r="D36" i="6" l="1"/>
  <c r="L36" i="6" s="1"/>
  <c r="BA28" i="10" s="1"/>
  <c r="BT29" i="10"/>
  <c r="BT28" i="10"/>
  <c r="BT25" i="10"/>
  <c r="BT23" i="10"/>
  <c r="BT21" i="10"/>
  <c r="BT19" i="10"/>
  <c r="BS28" i="10"/>
  <c r="BS29" i="10"/>
  <c r="BV29" i="10" l="1"/>
  <c r="BU29" i="10"/>
  <c r="BV28" i="10"/>
  <c r="BU28" i="10"/>
  <c r="B57" i="7"/>
  <c r="C14" i="6" l="1"/>
  <c r="C15" i="7"/>
  <c r="K38" i="7"/>
  <c r="J38" i="7"/>
  <c r="I38" i="7"/>
  <c r="H38" i="7"/>
  <c r="G38" i="7"/>
  <c r="F38" i="7"/>
  <c r="E38" i="7"/>
  <c r="E12" i="17" l="1"/>
  <c r="I54" i="15" l="1"/>
  <c r="H54" i="15"/>
  <c r="G54" i="15"/>
  <c r="F54" i="15"/>
  <c r="E54" i="15"/>
  <c r="C54" i="15"/>
  <c r="B54" i="15"/>
  <c r="C55" i="7"/>
  <c r="D55" i="7"/>
  <c r="B55" i="7"/>
  <c r="C52" i="17" l="1"/>
  <c r="B52" i="17"/>
  <c r="B54" i="17"/>
  <c r="C54" i="17"/>
  <c r="D54" i="17"/>
  <c r="CA39" i="8"/>
  <c r="CA19" i="8"/>
  <c r="C52" i="6" l="1"/>
  <c r="B52" i="6"/>
  <c r="B5" i="17" l="1"/>
  <c r="B4" i="17"/>
  <c r="E35" i="6" l="1"/>
  <c r="K35" i="6"/>
  <c r="J35" i="6"/>
  <c r="J41" i="6" s="1"/>
  <c r="I35" i="6"/>
  <c r="H35" i="6"/>
  <c r="G35" i="6"/>
  <c r="F35" i="6"/>
  <c r="D35" i="6"/>
  <c r="E27" i="6"/>
  <c r="K60" i="6"/>
  <c r="K66" i="6" s="1"/>
  <c r="K54" i="6"/>
  <c r="K52" i="6"/>
  <c r="J60" i="6"/>
  <c r="J66" i="6" s="1"/>
  <c r="J54" i="6"/>
  <c r="J52" i="6"/>
  <c r="I66" i="6"/>
  <c r="I60" i="6"/>
  <c r="I54" i="6"/>
  <c r="I52" i="6"/>
  <c r="H60" i="6"/>
  <c r="H66" i="6" s="1"/>
  <c r="H54" i="6"/>
  <c r="H52" i="6"/>
  <c r="G60" i="6"/>
  <c r="G66" i="6" s="1"/>
  <c r="G54" i="6"/>
  <c r="G52" i="6"/>
  <c r="I41" i="6"/>
  <c r="K27" i="6"/>
  <c r="J27" i="6"/>
  <c r="I27" i="6"/>
  <c r="H27" i="6"/>
  <c r="H41" i="6" s="1"/>
  <c r="G27" i="6"/>
  <c r="G41" i="6" s="1"/>
  <c r="K22" i="6"/>
  <c r="J22" i="6"/>
  <c r="I22" i="6"/>
  <c r="H22" i="6"/>
  <c r="G22" i="6"/>
  <c r="K18" i="6"/>
  <c r="J18" i="6"/>
  <c r="I18" i="6"/>
  <c r="H18" i="6"/>
  <c r="G18" i="6"/>
  <c r="K14" i="6"/>
  <c r="J14" i="6"/>
  <c r="I14" i="6"/>
  <c r="H14" i="6"/>
  <c r="G14" i="6"/>
  <c r="B4" i="6"/>
  <c r="D63" i="7"/>
  <c r="H67" i="7"/>
  <c r="I67" i="7"/>
  <c r="J67" i="7"/>
  <c r="H57" i="7"/>
  <c r="I57" i="7"/>
  <c r="J57" i="7"/>
  <c r="H55" i="7"/>
  <c r="I55" i="7"/>
  <c r="J13" i="7"/>
  <c r="J28" i="7"/>
  <c r="I28" i="7"/>
  <c r="H28" i="7"/>
  <c r="J23" i="7"/>
  <c r="I23" i="7"/>
  <c r="H23" i="7"/>
  <c r="J19" i="7"/>
  <c r="I19" i="7"/>
  <c r="I13" i="7" s="1"/>
  <c r="I41" i="7" s="1"/>
  <c r="I45" i="7" s="1"/>
  <c r="I46" i="7" s="1"/>
  <c r="H19" i="7"/>
  <c r="H13" i="7" s="1"/>
  <c r="H41" i="7" s="1"/>
  <c r="H45" i="7" s="1"/>
  <c r="H46" i="7" s="1"/>
  <c r="J15" i="7"/>
  <c r="J41" i="7" s="1"/>
  <c r="J45" i="7" s="1"/>
  <c r="J46" i="7" s="1"/>
  <c r="I15" i="7"/>
  <c r="H15" i="7"/>
  <c r="K41" i="6" l="1"/>
  <c r="F55" i="7"/>
  <c r="G55" i="7"/>
  <c r="J55" i="7"/>
  <c r="K55" i="7"/>
  <c r="E55" i="7"/>
  <c r="D19" i="6" l="1"/>
  <c r="B54" i="6"/>
  <c r="F52" i="6"/>
  <c r="E52" i="6"/>
  <c r="B6" i="15"/>
  <c r="F66" i="17"/>
  <c r="D62" i="17"/>
  <c r="J62" i="17" s="1"/>
  <c r="D61" i="17"/>
  <c r="J61" i="17" s="1"/>
  <c r="I60" i="17"/>
  <c r="G60" i="17"/>
  <c r="F60" i="17"/>
  <c r="E60" i="17"/>
  <c r="E66" i="17" s="1"/>
  <c r="C60" i="17"/>
  <c r="B60" i="17"/>
  <c r="D60" i="17" s="1"/>
  <c r="J60" i="17" s="1"/>
  <c r="D58" i="17"/>
  <c r="J58" i="17" s="1"/>
  <c r="D57" i="17"/>
  <c r="J57" i="17" s="1"/>
  <c r="D56" i="17"/>
  <c r="J56" i="17" s="1"/>
  <c r="D55" i="17"/>
  <c r="J55" i="17" s="1"/>
  <c r="I54" i="17"/>
  <c r="G54" i="17"/>
  <c r="F54" i="17"/>
  <c r="E54" i="17"/>
  <c r="C66" i="17"/>
  <c r="B66" i="17"/>
  <c r="D44" i="17"/>
  <c r="D37" i="17"/>
  <c r="J37" i="17" s="1"/>
  <c r="D36" i="17"/>
  <c r="J36" i="17" s="1"/>
  <c r="B35" i="17"/>
  <c r="D35" i="17" s="1"/>
  <c r="J35" i="17" s="1"/>
  <c r="J33" i="17"/>
  <c r="D33" i="17"/>
  <c r="J32" i="17"/>
  <c r="D32" i="17"/>
  <c r="J31" i="17"/>
  <c r="D31" i="17"/>
  <c r="D30" i="17"/>
  <c r="J30" i="17" s="1"/>
  <c r="J29" i="17"/>
  <c r="D29" i="17"/>
  <c r="J28" i="17"/>
  <c r="D28" i="17"/>
  <c r="F27" i="17"/>
  <c r="E27" i="17"/>
  <c r="E41" i="17" s="1"/>
  <c r="C27" i="17"/>
  <c r="C41" i="17" s="1"/>
  <c r="B27" i="17"/>
  <c r="D25" i="17"/>
  <c r="D24" i="17"/>
  <c r="J24" i="17" s="1"/>
  <c r="D23" i="17"/>
  <c r="J23" i="17" s="1"/>
  <c r="F22" i="17"/>
  <c r="F41" i="17" s="1"/>
  <c r="E22" i="17"/>
  <c r="C22" i="17"/>
  <c r="B22" i="17"/>
  <c r="D22" i="17" s="1"/>
  <c r="J22" i="17" s="1"/>
  <c r="D20" i="17"/>
  <c r="J20" i="17" s="1"/>
  <c r="D19" i="17"/>
  <c r="J19" i="17" s="1"/>
  <c r="F18" i="17"/>
  <c r="E18" i="17"/>
  <c r="C18" i="17"/>
  <c r="B18" i="17"/>
  <c r="D18" i="17" s="1"/>
  <c r="J18" i="17" s="1"/>
  <c r="D16" i="17"/>
  <c r="J16" i="17" s="1"/>
  <c r="D15" i="17"/>
  <c r="J15" i="17" s="1"/>
  <c r="F14" i="17"/>
  <c r="F12" i="17" s="1"/>
  <c r="E14" i="17"/>
  <c r="C14" i="17"/>
  <c r="C12" i="17" s="1"/>
  <c r="B14" i="17"/>
  <c r="D14" i="17" s="1"/>
  <c r="J14" i="17" s="1"/>
  <c r="D6" i="17"/>
  <c r="B6" i="17"/>
  <c r="E41" i="15"/>
  <c r="I41" i="15"/>
  <c r="H41" i="15"/>
  <c r="G41" i="15"/>
  <c r="F41" i="15"/>
  <c r="H28" i="15"/>
  <c r="I28" i="15"/>
  <c r="I13" i="15" s="1"/>
  <c r="G28" i="15"/>
  <c r="F28" i="15"/>
  <c r="E28" i="15"/>
  <c r="I23" i="15"/>
  <c r="H23" i="15"/>
  <c r="G23" i="15"/>
  <c r="F23" i="15"/>
  <c r="F13" i="15" s="1"/>
  <c r="E23" i="15"/>
  <c r="I19" i="15"/>
  <c r="H19" i="15"/>
  <c r="G19" i="15"/>
  <c r="F19" i="15"/>
  <c r="E19" i="15"/>
  <c r="I15" i="15"/>
  <c r="H15" i="15"/>
  <c r="G15" i="15"/>
  <c r="F15" i="15"/>
  <c r="E15" i="15"/>
  <c r="B5" i="15"/>
  <c r="D66" i="17" l="1"/>
  <c r="J66" i="17" s="1"/>
  <c r="B41" i="17"/>
  <c r="D27" i="17"/>
  <c r="J27" i="17" s="1"/>
  <c r="B12" i="17"/>
  <c r="D12" i="17" s="1"/>
  <c r="J12" i="17" s="1"/>
  <c r="J54" i="17"/>
  <c r="E13" i="15"/>
  <c r="G13" i="15"/>
  <c r="H13" i="15"/>
  <c r="D41" i="17" l="1"/>
  <c r="J41" i="17" s="1"/>
  <c r="CJ39" i="8" l="1"/>
  <c r="CJ19" i="8"/>
  <c r="AL37" i="8"/>
  <c r="AK37" i="8"/>
  <c r="Z37" i="8"/>
  <c r="Y37" i="8"/>
  <c r="AA37" i="8" s="1"/>
  <c r="AN34" i="8"/>
  <c r="AM34" i="8"/>
  <c r="AB34" i="8"/>
  <c r="AA34" i="8"/>
  <c r="AO33" i="8"/>
  <c r="AL33" i="8"/>
  <c r="AK33" i="8"/>
  <c r="AC33" i="8"/>
  <c r="Z33" i="8"/>
  <c r="Y33" i="8"/>
  <c r="BP32" i="8"/>
  <c r="BG32" i="8"/>
  <c r="BF32" i="8"/>
  <c r="AN32" i="8"/>
  <c r="AM32" i="8"/>
  <c r="AB32" i="8"/>
  <c r="AA32" i="8"/>
  <c r="AN31" i="8"/>
  <c r="AM31" i="8"/>
  <c r="AB31" i="8"/>
  <c r="AA31" i="8"/>
  <c r="AL30" i="8"/>
  <c r="AK30" i="8"/>
  <c r="Z30" i="8"/>
  <c r="Y30" i="8"/>
  <c r="BO29" i="8"/>
  <c r="BG29" i="8"/>
  <c r="BF29" i="8"/>
  <c r="AX29" i="8"/>
  <c r="AW29" i="8"/>
  <c r="AN29" i="8"/>
  <c r="AM29" i="8"/>
  <c r="AB29" i="8"/>
  <c r="AA29" i="8"/>
  <c r="BO28" i="8"/>
  <c r="BG28" i="8"/>
  <c r="BF28" i="8"/>
  <c r="AX28" i="8"/>
  <c r="AW28" i="8"/>
  <c r="AN28" i="8"/>
  <c r="AM28" i="8"/>
  <c r="AB28" i="8"/>
  <c r="AA28" i="8"/>
  <c r="BO27" i="8"/>
  <c r="BR27" i="8" s="1"/>
  <c r="BG27" i="8"/>
  <c r="BF27" i="8"/>
  <c r="AX27" i="8"/>
  <c r="AW27" i="8"/>
  <c r="AQ27" i="8"/>
  <c r="AL27" i="8"/>
  <c r="AK27" i="8"/>
  <c r="AE27" i="8"/>
  <c r="Z27" i="8"/>
  <c r="Y27" i="8"/>
  <c r="AN26" i="8"/>
  <c r="AM26" i="8"/>
  <c r="AB26" i="8"/>
  <c r="AA26" i="8"/>
  <c r="BO25" i="8"/>
  <c r="BQ25" i="8" s="1"/>
  <c r="BG25" i="8"/>
  <c r="BF25" i="8"/>
  <c r="AX25" i="8"/>
  <c r="AW25" i="8"/>
  <c r="AZ25" i="8" s="1"/>
  <c r="AL25" i="8"/>
  <c r="AK25" i="8"/>
  <c r="Z25" i="8"/>
  <c r="Y25" i="8"/>
  <c r="AN24" i="8"/>
  <c r="AM24" i="8"/>
  <c r="AB24" i="8"/>
  <c r="AA24" i="8"/>
  <c r="BO23" i="8"/>
  <c r="BR23" i="8" s="1"/>
  <c r="BG23" i="8"/>
  <c r="BF23" i="8"/>
  <c r="AX23" i="8"/>
  <c r="AW23" i="8"/>
  <c r="AL23" i="8"/>
  <c r="AK23" i="8"/>
  <c r="Z23" i="8"/>
  <c r="Y23" i="8"/>
  <c r="AN22" i="8"/>
  <c r="AM22" i="8"/>
  <c r="AB22" i="8"/>
  <c r="AA22" i="8"/>
  <c r="BO21" i="8"/>
  <c r="BQ21" i="8" s="1"/>
  <c r="BG21" i="8"/>
  <c r="BF21" i="8"/>
  <c r="AX21" i="8"/>
  <c r="AW21" i="8"/>
  <c r="AL21" i="8"/>
  <c r="AK21" i="8"/>
  <c r="Z21" i="8"/>
  <c r="Y21" i="8"/>
  <c r="AN20" i="8"/>
  <c r="AM20" i="8"/>
  <c r="AB20" i="8"/>
  <c r="AA20" i="8"/>
  <c r="BO19" i="8"/>
  <c r="BQ19" i="8" s="1"/>
  <c r="BG19" i="8"/>
  <c r="BF19" i="8"/>
  <c r="BH19" i="8" s="1"/>
  <c r="AX19" i="8"/>
  <c r="AY19" i="8" s="1"/>
  <c r="AW19" i="8"/>
  <c r="AL19" i="8"/>
  <c r="AK19" i="8"/>
  <c r="AN19" i="8" s="1"/>
  <c r="Z19" i="8"/>
  <c r="Y19" i="8"/>
  <c r="BO17" i="8"/>
  <c r="BQ17" i="8" s="1"/>
  <c r="BG17" i="8"/>
  <c r="BF17" i="8"/>
  <c r="AX17" i="8"/>
  <c r="AX32" i="8" s="1"/>
  <c r="AW17" i="8"/>
  <c r="BP11" i="8"/>
  <c r="AK10" i="8"/>
  <c r="Y10" i="8"/>
  <c r="AA10" i="8" s="1"/>
  <c r="BR8" i="8"/>
  <c r="BQ8" i="8"/>
  <c r="BI8" i="8"/>
  <c r="BH8" i="8"/>
  <c r="AZ8" i="8"/>
  <c r="AY8" i="8"/>
  <c r="AL8" i="8"/>
  <c r="AL13" i="8" s="1"/>
  <c r="AK8" i="8"/>
  <c r="Z8" i="8"/>
  <c r="Z13" i="8" s="1"/>
  <c r="Y8" i="8"/>
  <c r="BO7" i="8"/>
  <c r="BG7" i="8"/>
  <c r="BG11" i="8" s="1"/>
  <c r="BF7" i="8"/>
  <c r="AX7" i="8"/>
  <c r="AX11" i="8" s="1"/>
  <c r="AW7" i="8"/>
  <c r="AW11" i="8" s="1"/>
  <c r="BP2" i="8"/>
  <c r="BG2" i="8"/>
  <c r="AL2" i="8"/>
  <c r="Z2" i="8"/>
  <c r="BK29" i="10"/>
  <c r="BK28" i="10"/>
  <c r="BK25" i="10"/>
  <c r="BK23" i="10"/>
  <c r="BK21" i="10"/>
  <c r="BK19" i="10"/>
  <c r="BK17" i="10"/>
  <c r="BJ29" i="10"/>
  <c r="BJ28" i="10"/>
  <c r="AI27" i="10"/>
  <c r="AP33" i="10"/>
  <c r="AP30" i="10"/>
  <c r="AP27" i="10"/>
  <c r="AP25" i="10"/>
  <c r="AP23" i="10"/>
  <c r="AP21" i="10"/>
  <c r="AD33" i="10"/>
  <c r="AD30" i="10"/>
  <c r="AD27" i="10"/>
  <c r="AD25" i="10"/>
  <c r="AD23" i="10"/>
  <c r="AD21" i="10"/>
  <c r="AO33" i="10"/>
  <c r="AO30" i="10"/>
  <c r="AO10" i="10"/>
  <c r="AC33" i="10"/>
  <c r="AG34" i="10" s="1"/>
  <c r="AC30" i="10"/>
  <c r="AC10" i="10"/>
  <c r="B6" i="6"/>
  <c r="C60" i="6"/>
  <c r="BT27" i="10" s="1"/>
  <c r="D61" i="6"/>
  <c r="L61" i="6" s="1"/>
  <c r="BB28" i="10" s="1"/>
  <c r="D62" i="6"/>
  <c r="L62" i="6" s="1"/>
  <c r="BB29" i="10" s="1"/>
  <c r="D55" i="6"/>
  <c r="L55" i="6" s="1"/>
  <c r="BB19" i="10" s="1"/>
  <c r="D56" i="6"/>
  <c r="L56" i="6" s="1"/>
  <c r="BB21" i="10" s="1"/>
  <c r="D57" i="6"/>
  <c r="L57" i="6" s="1"/>
  <c r="BB23" i="10" s="1"/>
  <c r="D58" i="6"/>
  <c r="L58" i="6" s="1"/>
  <c r="BB25" i="10" s="1"/>
  <c r="L19" i="6"/>
  <c r="D44" i="6"/>
  <c r="D37" i="6"/>
  <c r="L37" i="6" s="1"/>
  <c r="BA29" i="10" s="1"/>
  <c r="D28" i="6"/>
  <c r="L28" i="6" s="1"/>
  <c r="D29" i="6"/>
  <c r="L29" i="6" s="1"/>
  <c r="D30" i="6"/>
  <c r="L30" i="6" s="1"/>
  <c r="D31" i="6"/>
  <c r="L31" i="6" s="1"/>
  <c r="D32" i="6"/>
  <c r="L32" i="6" s="1"/>
  <c r="D33" i="6"/>
  <c r="L33" i="6" s="1"/>
  <c r="D23" i="6"/>
  <c r="L23" i="6" s="1"/>
  <c r="D24" i="6"/>
  <c r="L24" i="6" s="1"/>
  <c r="D25" i="6"/>
  <c r="D20" i="6"/>
  <c r="L20" i="6" s="1"/>
  <c r="D15" i="6"/>
  <c r="L15" i="6" s="1"/>
  <c r="D16" i="6"/>
  <c r="L16" i="6" s="1"/>
  <c r="L63" i="7"/>
  <c r="L43" i="7"/>
  <c r="L29" i="7"/>
  <c r="L30" i="7"/>
  <c r="L31" i="7"/>
  <c r="L32" i="7"/>
  <c r="L33" i="7"/>
  <c r="L34" i="7"/>
  <c r="L35" i="7"/>
  <c r="W26" i="10" s="1"/>
  <c r="L24" i="7"/>
  <c r="L25" i="7"/>
  <c r="L20" i="7"/>
  <c r="L21" i="7"/>
  <c r="L16" i="7"/>
  <c r="L17" i="7"/>
  <c r="D65" i="7"/>
  <c r="L65" i="7" s="1"/>
  <c r="R32" i="10" s="1"/>
  <c r="S32" i="10" s="1"/>
  <c r="D58" i="7"/>
  <c r="L58" i="7" s="1"/>
  <c r="D59" i="7"/>
  <c r="L59" i="7" s="1"/>
  <c r="D60" i="7"/>
  <c r="L60" i="7" s="1"/>
  <c r="D61" i="7"/>
  <c r="L61" i="7" s="1"/>
  <c r="D39" i="15"/>
  <c r="D37" i="15"/>
  <c r="D29" i="15"/>
  <c r="D30" i="15"/>
  <c r="D31" i="15"/>
  <c r="D32" i="15"/>
  <c r="D33" i="15"/>
  <c r="D34" i="15"/>
  <c r="D35" i="15"/>
  <c r="D24" i="15"/>
  <c r="D25" i="15"/>
  <c r="D26" i="15"/>
  <c r="D20" i="15"/>
  <c r="D21" i="15"/>
  <c r="D16" i="15"/>
  <c r="D17" i="15"/>
  <c r="D45" i="15"/>
  <c r="D43" i="15"/>
  <c r="D41" i="15"/>
  <c r="D28" i="15"/>
  <c r="D23" i="15"/>
  <c r="D19" i="15"/>
  <c r="D15" i="15"/>
  <c r="D62" i="15"/>
  <c r="D64" i="15"/>
  <c r="D57" i="15"/>
  <c r="D58" i="15"/>
  <c r="D59" i="15"/>
  <c r="D60" i="15"/>
  <c r="D56" i="15"/>
  <c r="BH23" i="8" l="1"/>
  <c r="AZ27" i="8"/>
  <c r="AO31" i="8"/>
  <c r="AY25" i="8"/>
  <c r="BH32" i="8"/>
  <c r="AY23" i="8"/>
  <c r="BC29" i="10"/>
  <c r="BD29" i="10"/>
  <c r="BD28" i="10"/>
  <c r="BC28" i="10"/>
  <c r="T32" i="10"/>
  <c r="AM23" i="8"/>
  <c r="L37" i="7"/>
  <c r="AB25" i="8"/>
  <c r="BR19" i="8"/>
  <c r="BH27" i="8"/>
  <c r="BH7" i="8"/>
  <c r="BH11" i="8" s="1"/>
  <c r="BI23" i="8"/>
  <c r="BR25" i="8"/>
  <c r="BH17" i="8"/>
  <c r="BH21" i="8"/>
  <c r="AM33" i="8"/>
  <c r="AM25" i="8"/>
  <c r="AB37" i="8"/>
  <c r="Y13" i="8"/>
  <c r="AB13" i="8" s="1"/>
  <c r="AC31" i="8"/>
  <c r="AK13" i="8"/>
  <c r="AM13" i="8" s="1"/>
  <c r="AN27" i="8"/>
  <c r="AA21" i="8"/>
  <c r="AA19" i="8"/>
  <c r="AM30" i="8"/>
  <c r="AA23" i="8"/>
  <c r="AB27" i="8"/>
  <c r="AB19" i="8"/>
  <c r="AB21" i="8"/>
  <c r="BI25" i="8"/>
  <c r="AA8" i="8"/>
  <c r="AN21" i="8"/>
  <c r="BQ23" i="8"/>
  <c r="AA25" i="8"/>
  <c r="AA27" i="8"/>
  <c r="BI27" i="8"/>
  <c r="AA30" i="8"/>
  <c r="AB8" i="8"/>
  <c r="AN23" i="8"/>
  <c r="AZ7" i="8"/>
  <c r="AZ11" i="8" s="1"/>
  <c r="BI17" i="8"/>
  <c r="AM21" i="8"/>
  <c r="AN25" i="8"/>
  <c r="AM27" i="8"/>
  <c r="AN30" i="8"/>
  <c r="AB33" i="8"/>
  <c r="AN37" i="8"/>
  <c r="AZ19" i="8"/>
  <c r="AZ21" i="8"/>
  <c r="AN33" i="8"/>
  <c r="BI21" i="8"/>
  <c r="BI32" i="8"/>
  <c r="AB10" i="8"/>
  <c r="AM19" i="8"/>
  <c r="AM8" i="8"/>
  <c r="BF11" i="8"/>
  <c r="AY7" i="8"/>
  <c r="AY11" i="8" s="1"/>
  <c r="BR7" i="8"/>
  <c r="BR11" i="8" s="1"/>
  <c r="AN8" i="8"/>
  <c r="AM10" i="8"/>
  <c r="AY17" i="8"/>
  <c r="BR17" i="8"/>
  <c r="AY21" i="8"/>
  <c r="BR21" i="8"/>
  <c r="AB23" i="8"/>
  <c r="AZ23" i="8"/>
  <c r="BH25" i="8"/>
  <c r="BQ7" i="8"/>
  <c r="BQ11" i="8" s="1"/>
  <c r="BI19" i="8"/>
  <c r="AN10" i="8"/>
  <c r="AZ17" i="8"/>
  <c r="BO11" i="8"/>
  <c r="AW32" i="8"/>
  <c r="AZ32" i="8" s="1"/>
  <c r="BO32" i="8"/>
  <c r="BI7" i="8"/>
  <c r="BI11" i="8" s="1"/>
  <c r="BQ27" i="8"/>
  <c r="AB30" i="8"/>
  <c r="AA33" i="8"/>
  <c r="AM37" i="8"/>
  <c r="AY27" i="8"/>
  <c r="AA13" i="8" l="1"/>
  <c r="AN13" i="8"/>
  <c r="AY32" i="8"/>
  <c r="BR32" i="8"/>
  <c r="BQ32" i="8"/>
  <c r="AQ10" i="10"/>
  <c r="AQ20" i="10"/>
  <c r="AR20" i="10"/>
  <c r="AQ22" i="10"/>
  <c r="AR22" i="10"/>
  <c r="AQ24" i="10"/>
  <c r="AR24" i="10"/>
  <c r="AQ26" i="10"/>
  <c r="AR26" i="10"/>
  <c r="AQ28" i="10"/>
  <c r="AR28" i="10"/>
  <c r="AQ29" i="10"/>
  <c r="AR29" i="10"/>
  <c r="AQ31" i="10"/>
  <c r="AR31" i="10"/>
  <c r="AQ32" i="10"/>
  <c r="AR32" i="10"/>
  <c r="AQ34" i="10"/>
  <c r="AR34" i="10"/>
  <c r="AE10" i="10"/>
  <c r="AE20" i="10"/>
  <c r="AF20" i="10"/>
  <c r="AE22" i="10"/>
  <c r="AF22" i="10"/>
  <c r="AE24" i="10"/>
  <c r="AF24" i="10"/>
  <c r="AE26" i="10"/>
  <c r="AF26" i="10"/>
  <c r="AE28" i="10"/>
  <c r="AF28" i="10"/>
  <c r="AE29" i="10"/>
  <c r="AF29" i="10"/>
  <c r="AE31" i="10"/>
  <c r="AF31" i="10"/>
  <c r="AE32" i="10"/>
  <c r="AF32" i="10"/>
  <c r="AE34" i="10"/>
  <c r="AF34" i="10"/>
  <c r="BV8" i="10"/>
  <c r="BU8" i="10"/>
  <c r="BM8" i="10"/>
  <c r="BL8" i="10"/>
  <c r="CO39" i="10"/>
  <c r="CO19" i="10"/>
  <c r="CH39" i="10"/>
  <c r="CH19" i="10"/>
  <c r="BD8" i="10"/>
  <c r="BC8" i="10"/>
  <c r="AR10" i="10" l="1"/>
  <c r="AF10" i="10"/>
  <c r="AR30" i="10" l="1"/>
  <c r="AQ30" i="10"/>
  <c r="AR33" i="10" l="1"/>
  <c r="AQ33" i="10"/>
  <c r="AF30" i="10"/>
  <c r="AE30" i="10"/>
  <c r="AF33" i="10" l="1"/>
  <c r="AE33" i="10"/>
  <c r="I56" i="15" l="1"/>
  <c r="I66" i="15" s="1"/>
  <c r="C56" i="15"/>
  <c r="C66" i="15" s="1"/>
  <c r="B56" i="15"/>
  <c r="J43" i="15"/>
  <c r="J39" i="15"/>
  <c r="J37" i="15"/>
  <c r="J35" i="15"/>
  <c r="J34" i="15"/>
  <c r="J33" i="15"/>
  <c r="J32" i="15"/>
  <c r="J31" i="15"/>
  <c r="J30" i="15"/>
  <c r="J29" i="15"/>
  <c r="C28" i="15"/>
  <c r="B28" i="15"/>
  <c r="J25" i="15"/>
  <c r="J24" i="15"/>
  <c r="C23" i="15"/>
  <c r="B23" i="15"/>
  <c r="J21" i="15"/>
  <c r="J20" i="15"/>
  <c r="C19" i="15"/>
  <c r="B19" i="15"/>
  <c r="J17" i="15"/>
  <c r="J16" i="15"/>
  <c r="C15" i="15"/>
  <c r="B15" i="15"/>
  <c r="E7" i="15"/>
  <c r="B7" i="15"/>
  <c r="D13" i="15" l="1"/>
  <c r="B13" i="15"/>
  <c r="B41" i="15" s="1"/>
  <c r="B45" i="15" s="1"/>
  <c r="C13" i="15"/>
  <c r="C41" i="15" s="1"/>
  <c r="C45" i="15" s="1"/>
  <c r="J19" i="15"/>
  <c r="I45" i="15"/>
  <c r="J23" i="15"/>
  <c r="J28" i="15"/>
  <c r="J15" i="15"/>
  <c r="B66" i="15"/>
  <c r="J13" i="15" l="1"/>
  <c r="J41" i="15" s="1"/>
  <c r="J45" i="15"/>
  <c r="C54" i="6"/>
  <c r="E54" i="6"/>
  <c r="F54" i="6"/>
  <c r="E60" i="6"/>
  <c r="F60" i="6"/>
  <c r="B60" i="6"/>
  <c r="Q9" i="10"/>
  <c r="C66" i="6" l="1"/>
  <c r="BT17" i="10"/>
  <c r="D60" i="6"/>
  <c r="L60" i="6" s="1"/>
  <c r="BB27" i="10" s="1"/>
  <c r="BK27" i="10"/>
  <c r="B66" i="6"/>
  <c r="D54" i="6"/>
  <c r="L54" i="6" s="1"/>
  <c r="BB17" i="10" s="1"/>
  <c r="E66" i="6"/>
  <c r="F66" i="6"/>
  <c r="BJ27" i="10"/>
  <c r="C57" i="7"/>
  <c r="E57" i="7"/>
  <c r="E67" i="7" s="1"/>
  <c r="F57" i="7"/>
  <c r="F67" i="7" s="1"/>
  <c r="G57" i="7"/>
  <c r="G67" i="7" s="1"/>
  <c r="K57" i="7"/>
  <c r="K67" i="7" s="1"/>
  <c r="F15" i="7"/>
  <c r="G15" i="7"/>
  <c r="K15" i="7"/>
  <c r="C19" i="7"/>
  <c r="E19" i="7"/>
  <c r="F19" i="7"/>
  <c r="G19" i="7"/>
  <c r="K19" i="7"/>
  <c r="C23" i="7"/>
  <c r="E23" i="7"/>
  <c r="F23" i="7"/>
  <c r="G23" i="7"/>
  <c r="K23" i="7"/>
  <c r="AO27" i="10"/>
  <c r="E28" i="7"/>
  <c r="F28" i="7"/>
  <c r="G28" i="7"/>
  <c r="K28" i="7"/>
  <c r="B23" i="7"/>
  <c r="AC25" i="10" s="1"/>
  <c r="B19" i="7"/>
  <c r="AC23" i="10" s="1"/>
  <c r="B15" i="7"/>
  <c r="BT7" i="10" l="1"/>
  <c r="BT11" i="10" s="1"/>
  <c r="BT32" i="10"/>
  <c r="D66" i="6"/>
  <c r="L66" i="6" s="1"/>
  <c r="BK7" i="10"/>
  <c r="BK11" i="10" s="1"/>
  <c r="BK32" i="10"/>
  <c r="D57" i="7"/>
  <c r="L57" i="7" s="1"/>
  <c r="AC21" i="10"/>
  <c r="AE21" i="10" s="1"/>
  <c r="D15" i="7"/>
  <c r="L15" i="7" s="1"/>
  <c r="BM27" i="10"/>
  <c r="BL27" i="10"/>
  <c r="AF23" i="10"/>
  <c r="AE23" i="10"/>
  <c r="AF25" i="10"/>
  <c r="AE25" i="10"/>
  <c r="B67" i="7"/>
  <c r="AD19" i="10"/>
  <c r="C67" i="7"/>
  <c r="AP19" i="10"/>
  <c r="D23" i="7"/>
  <c r="L23" i="7" s="1"/>
  <c r="AO25" i="10"/>
  <c r="C13" i="7"/>
  <c r="C38" i="7" s="1"/>
  <c r="AO21" i="10"/>
  <c r="D19" i="7"/>
  <c r="L19" i="7" s="1"/>
  <c r="AO23" i="10"/>
  <c r="AQ27" i="10"/>
  <c r="AR27" i="10"/>
  <c r="D28" i="7"/>
  <c r="L28" i="7" s="1"/>
  <c r="AC27" i="10"/>
  <c r="BB32" i="10"/>
  <c r="B38" i="7"/>
  <c r="E13" i="7"/>
  <c r="G13" i="7"/>
  <c r="G41" i="7" s="1"/>
  <c r="F13" i="7"/>
  <c r="F41" i="7" s="1"/>
  <c r="K13" i="7"/>
  <c r="K41" i="7" s="1"/>
  <c r="BB7" i="10" l="1"/>
  <c r="BB11" i="10" s="1"/>
  <c r="AO19" i="10"/>
  <c r="AF21" i="10"/>
  <c r="AC19" i="10"/>
  <c r="AG31" i="10" s="1"/>
  <c r="D13" i="7"/>
  <c r="L35" i="6"/>
  <c r="AR25" i="10"/>
  <c r="AQ25" i="10"/>
  <c r="AQ23" i="10"/>
  <c r="AR23" i="10"/>
  <c r="AP37" i="10"/>
  <c r="AP8" i="10"/>
  <c r="AP13" i="10" s="1"/>
  <c r="D67" i="7"/>
  <c r="C41" i="7"/>
  <c r="AO37" i="10" s="1"/>
  <c r="AR21" i="10"/>
  <c r="AQ21" i="10"/>
  <c r="AD37" i="10"/>
  <c r="AD8" i="10"/>
  <c r="AD13" i="10" s="1"/>
  <c r="AF27" i="10"/>
  <c r="AE27" i="10"/>
  <c r="D41" i="7"/>
  <c r="K45" i="7"/>
  <c r="K46" i="7" s="1"/>
  <c r="E45" i="7"/>
  <c r="E46" i="7" s="1"/>
  <c r="G45" i="7"/>
  <c r="G46" i="7" s="1"/>
  <c r="F45" i="7"/>
  <c r="F46" i="7" s="1"/>
  <c r="R29" i="10"/>
  <c r="AS34" i="10" l="1"/>
  <c r="AS31" i="10"/>
  <c r="BA27" i="10"/>
  <c r="BC27" i="10" s="1"/>
  <c r="L13" i="7"/>
  <c r="AQ19" i="10"/>
  <c r="AR19" i="10"/>
  <c r="AF19" i="10"/>
  <c r="AE19" i="10"/>
  <c r="L67" i="7"/>
  <c r="L41" i="7"/>
  <c r="Q12" i="10" s="1"/>
  <c r="AQ37" i="10"/>
  <c r="BU27" i="10"/>
  <c r="BV27" i="10"/>
  <c r="AR37" i="10"/>
  <c r="C45" i="7"/>
  <c r="AC37" i="10"/>
  <c r="B45" i="7"/>
  <c r="R26" i="10"/>
  <c r="R20" i="10"/>
  <c r="R24" i="10"/>
  <c r="R22" i="10"/>
  <c r="BD27" i="10" l="1"/>
  <c r="C46" i="7"/>
  <c r="C43" i="6"/>
  <c r="B46" i="7"/>
  <c r="B43" i="6"/>
  <c r="B42" i="6"/>
  <c r="C43" i="17"/>
  <c r="C42" i="6"/>
  <c r="AO8" i="10"/>
  <c r="AF37" i="10"/>
  <c r="AE37" i="10"/>
  <c r="D45" i="7"/>
  <c r="B43" i="17"/>
  <c r="B42" i="17" s="1"/>
  <c r="AC8" i="10"/>
  <c r="BL36" i="10" s="1"/>
  <c r="BL41" i="10" s="1"/>
  <c r="R18" i="10"/>
  <c r="BU36" i="10" l="1"/>
  <c r="BU41" i="10" s="1"/>
  <c r="BC36" i="10"/>
  <c r="BC41" i="10" s="1"/>
  <c r="C42" i="17"/>
  <c r="C45" i="17" s="1"/>
  <c r="AQ8" i="10"/>
  <c r="D46" i="7"/>
  <c r="L45" i="7"/>
  <c r="L46" i="7" s="1"/>
  <c r="D43" i="6"/>
  <c r="D42" i="6"/>
  <c r="AO13" i="10"/>
  <c r="AR13" i="10" s="1"/>
  <c r="AR8" i="10"/>
  <c r="AE8" i="10"/>
  <c r="AF8" i="10"/>
  <c r="AC13" i="10"/>
  <c r="D43" i="17"/>
  <c r="R7" i="10"/>
  <c r="R12" i="10" s="1"/>
  <c r="R36" i="10"/>
  <c r="E7" i="7"/>
  <c r="D6" i="6"/>
  <c r="S12" i="10" l="1"/>
  <c r="Q7" i="10"/>
  <c r="AQ13" i="10"/>
  <c r="D42" i="17"/>
  <c r="B45" i="17"/>
  <c r="D45" i="17" s="1"/>
  <c r="AE13" i="10"/>
  <c r="AF13" i="10"/>
  <c r="P37" i="8"/>
  <c r="Q12" i="8"/>
  <c r="P12" i="8"/>
  <c r="S9" i="8"/>
  <c r="R9" i="8"/>
  <c r="S7" i="8"/>
  <c r="R7" i="8"/>
  <c r="P38" i="10" l="1"/>
  <c r="T12" i="10"/>
  <c r="S12" i="8"/>
  <c r="Q37" i="8"/>
  <c r="S37" i="8" s="1"/>
  <c r="R12" i="8"/>
  <c r="R37" i="8" l="1"/>
  <c r="T9" i="10"/>
  <c r="S9" i="10"/>
  <c r="T7" i="10"/>
  <c r="C27" i="6" l="1"/>
  <c r="BS25" i="10" s="1"/>
  <c r="F27" i="6"/>
  <c r="B27" i="6"/>
  <c r="BJ25" i="10" s="1"/>
  <c r="BL25" i="10" l="1"/>
  <c r="BM25" i="10"/>
  <c r="D27" i="6"/>
  <c r="T33" i="10"/>
  <c r="T31" i="10"/>
  <c r="S31" i="10"/>
  <c r="T30" i="10"/>
  <c r="S30" i="10"/>
  <c r="T28" i="10"/>
  <c r="S28" i="10"/>
  <c r="T27" i="10"/>
  <c r="S27" i="10"/>
  <c r="T25" i="10"/>
  <c r="S25" i="10"/>
  <c r="T23" i="10"/>
  <c r="S23" i="10"/>
  <c r="T21" i="10"/>
  <c r="S21" i="10"/>
  <c r="T19" i="10"/>
  <c r="S19" i="10"/>
  <c r="L27" i="6" l="1"/>
  <c r="F22" i="6"/>
  <c r="E22" i="6"/>
  <c r="C22" i="6"/>
  <c r="B22" i="6"/>
  <c r="BJ23" i="10" s="1"/>
  <c r="F18" i="6"/>
  <c r="E18" i="6"/>
  <c r="C18" i="6"/>
  <c r="D18" i="6" s="1"/>
  <c r="BS21" i="10" s="1"/>
  <c r="B18" i="6"/>
  <c r="BJ21" i="10" s="1"/>
  <c r="F14" i="6"/>
  <c r="E14" i="6"/>
  <c r="B14" i="6"/>
  <c r="Q29" i="10"/>
  <c r="E12" i="6" l="1"/>
  <c r="E41" i="6"/>
  <c r="BJ19" i="10"/>
  <c r="BM19" i="10" s="1"/>
  <c r="B12" i="6"/>
  <c r="BJ17" i="10" s="1"/>
  <c r="BS23" i="10"/>
  <c r="C12" i="6"/>
  <c r="BS17" i="10" s="1"/>
  <c r="BS32" i="10" s="1"/>
  <c r="C41" i="6"/>
  <c r="BS7" i="10" s="1"/>
  <c r="BU39" i="10" s="1"/>
  <c r="BU40" i="10" s="1"/>
  <c r="BU44" i="10" s="1"/>
  <c r="BM23" i="10"/>
  <c r="BL23" i="10"/>
  <c r="BM21" i="10"/>
  <c r="BL21" i="10"/>
  <c r="L18" i="6"/>
  <c r="BV25" i="10"/>
  <c r="BU25" i="10"/>
  <c r="D14" i="6"/>
  <c r="L14" i="6" s="1"/>
  <c r="BA19" i="10" s="1"/>
  <c r="BS19" i="10"/>
  <c r="BU21" i="10"/>
  <c r="BV21" i="10"/>
  <c r="BD25" i="10"/>
  <c r="BC25" i="10"/>
  <c r="D22" i="6"/>
  <c r="B41" i="6"/>
  <c r="B45" i="6" s="1"/>
  <c r="T29" i="10"/>
  <c r="S29" i="10"/>
  <c r="F41" i="6"/>
  <c r="Q26" i="10"/>
  <c r="Q22" i="10"/>
  <c r="Q20" i="10"/>
  <c r="Q24" i="10"/>
  <c r="BA21" i="10" l="1"/>
  <c r="BC21" i="10" s="1"/>
  <c r="BL19" i="10"/>
  <c r="BM17" i="10"/>
  <c r="BL17" i="10"/>
  <c r="BJ32" i="10"/>
  <c r="BJ7" i="10"/>
  <c r="BL40" i="10" s="1"/>
  <c r="BL44" i="10" s="1"/>
  <c r="BD19" i="10"/>
  <c r="BC19" i="10"/>
  <c r="BV19" i="10"/>
  <c r="BU19" i="10"/>
  <c r="L22" i="6"/>
  <c r="BU17" i="10"/>
  <c r="BV17" i="10"/>
  <c r="C45" i="6"/>
  <c r="C46" i="6" s="1"/>
  <c r="BS11" i="10"/>
  <c r="BV7" i="10"/>
  <c r="BV11" i="10" s="1"/>
  <c r="BU7" i="10"/>
  <c r="BU11" i="10" s="1"/>
  <c r="D41" i="6"/>
  <c r="L41" i="6" s="1"/>
  <c r="BA7" i="10" s="1"/>
  <c r="BC40" i="10" s="1"/>
  <c r="B46" i="6"/>
  <c r="D12" i="6"/>
  <c r="L12" i="6" s="1"/>
  <c r="BA17" i="10" s="1"/>
  <c r="T24" i="10"/>
  <c r="S24" i="10"/>
  <c r="S20" i="10"/>
  <c r="T20" i="10"/>
  <c r="S22" i="10"/>
  <c r="T22" i="10"/>
  <c r="S26" i="10"/>
  <c r="T26" i="10"/>
  <c r="S7" i="10"/>
  <c r="BC44" i="10" l="1"/>
  <c r="BE44" i="10" s="1"/>
  <c r="BD21" i="10"/>
  <c r="BL32" i="10"/>
  <c r="BM32" i="10"/>
  <c r="BL7" i="10"/>
  <c r="BL11" i="10" s="1"/>
  <c r="BJ11" i="10"/>
  <c r="BM7" i="10"/>
  <c r="BM11" i="10" s="1"/>
  <c r="BA11" i="10"/>
  <c r="BD7" i="10"/>
  <c r="BD11" i="10" s="1"/>
  <c r="BC7" i="10"/>
  <c r="BC11" i="10" s="1"/>
  <c r="BU32" i="10"/>
  <c r="BV32" i="10"/>
  <c r="BV23" i="10"/>
  <c r="BU23" i="10"/>
  <c r="BD23" i="10"/>
  <c r="BC23" i="10"/>
  <c r="BA32" i="10"/>
  <c r="BD17" i="10"/>
  <c r="BC17" i="10"/>
  <c r="D45" i="6"/>
  <c r="D46" i="6" s="1"/>
  <c r="BC32" i="10" l="1"/>
  <c r="BD32" i="10"/>
  <c r="Q36" i="10"/>
  <c r="Q18" i="10"/>
  <c r="J58" i="15"/>
  <c r="J64" i="15"/>
  <c r="J62" i="15"/>
  <c r="J60" i="15"/>
  <c r="J59" i="15"/>
  <c r="J57" i="15"/>
  <c r="D66" i="15"/>
  <c r="J56" i="15"/>
  <c r="U33" i="10" l="1"/>
  <c r="U30" i="10"/>
  <c r="T18" i="10"/>
  <c r="S18" i="10"/>
  <c r="T36" i="10"/>
  <c r="S36" i="10"/>
  <c r="J6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kimura</author>
    <author>lsodawara</author>
    <author>松島　喜夫</author>
  </authors>
  <commentList>
    <comment ref="Q7" authorId="0" shapeId="0" xr:uid="{6968A155-9C06-4880-8955-7F0922BD1E2C}">
      <text>
        <r>
          <rPr>
            <sz val="9"/>
            <color indexed="81"/>
            <rFont val="ＭＳ Ｐゴシック"/>
            <family val="3"/>
            <charset val="128"/>
          </rPr>
          <t>委託費集計表より自動計算</t>
        </r>
      </text>
    </comment>
    <comment ref="R7" authorId="0" shapeId="0" xr:uid="{3C05B9CF-BB9D-4F52-A499-3C29B48E6E28}">
      <text>
        <r>
          <rPr>
            <sz val="9"/>
            <color indexed="81"/>
            <rFont val="ＭＳ Ｐゴシック"/>
            <family val="3"/>
            <charset val="128"/>
          </rPr>
          <t>委託費集計表より自動計算</t>
        </r>
      </text>
    </comment>
    <comment ref="S7" authorId="0" shapeId="0" xr:uid="{00000000-0006-0000-0000-000001000000}">
      <text>
        <r>
          <rPr>
            <sz val="8"/>
            <color indexed="81"/>
            <rFont val="ＭＳ Ｐゴシック"/>
            <family val="3"/>
            <charset val="128"/>
          </rPr>
          <t>自動計算</t>
        </r>
        <r>
          <rPr>
            <sz val="9"/>
            <color indexed="81"/>
            <rFont val="ＭＳ Ｐゴシック"/>
            <family val="3"/>
            <charset val="128"/>
          </rPr>
          <t xml:space="preserve">
</t>
        </r>
      </text>
    </comment>
    <comment ref="T7" authorId="0" shapeId="0" xr:uid="{00000000-0006-0000-0000-000002000000}">
      <text>
        <r>
          <rPr>
            <sz val="8"/>
            <color indexed="81"/>
            <rFont val="ＭＳ Ｐゴシック"/>
            <family val="3"/>
            <charset val="128"/>
          </rPr>
          <t>自動計算</t>
        </r>
        <r>
          <rPr>
            <sz val="9"/>
            <color indexed="81"/>
            <rFont val="ＭＳ Ｐゴシック"/>
            <family val="3"/>
            <charset val="128"/>
          </rPr>
          <t xml:space="preserve">
</t>
        </r>
      </text>
    </comment>
    <comment ref="BA7" authorId="0" shapeId="0" xr:uid="{65948E3C-E916-4BD2-91E7-6AFC97BDE47F}">
      <text>
        <r>
          <rPr>
            <sz val="8"/>
            <color indexed="81"/>
            <rFont val="ＭＳ Ｐゴシック"/>
            <family val="3"/>
            <charset val="128"/>
          </rPr>
          <t>自動計算</t>
        </r>
        <r>
          <rPr>
            <sz val="9"/>
            <color indexed="81"/>
            <rFont val="ＭＳ Ｐゴシック"/>
            <family val="3"/>
            <charset val="128"/>
          </rPr>
          <t xml:space="preserve">
</t>
        </r>
      </text>
    </comment>
    <comment ref="BB7" authorId="0" shapeId="0" xr:uid="{38629417-8B76-491E-A73E-A100A6483880}">
      <text>
        <r>
          <rPr>
            <sz val="8"/>
            <color indexed="81"/>
            <rFont val="ＭＳ Ｐゴシック"/>
            <family val="3"/>
            <charset val="128"/>
          </rPr>
          <t>自動計算</t>
        </r>
        <r>
          <rPr>
            <sz val="9"/>
            <color indexed="81"/>
            <rFont val="ＭＳ Ｐゴシック"/>
            <family val="3"/>
            <charset val="128"/>
          </rPr>
          <t xml:space="preserve">
</t>
        </r>
      </text>
    </comment>
    <comment ref="BC7" authorId="0" shapeId="0" xr:uid="{D0DF0AD6-2A7E-467F-A9E9-925CC46FB5B5}">
      <text>
        <r>
          <rPr>
            <sz val="8"/>
            <color indexed="81"/>
            <rFont val="ＭＳ Ｐゴシック"/>
            <family val="3"/>
            <charset val="128"/>
          </rPr>
          <t>自動計算</t>
        </r>
        <r>
          <rPr>
            <sz val="9"/>
            <color indexed="81"/>
            <rFont val="ＭＳ Ｐゴシック"/>
            <family val="3"/>
            <charset val="128"/>
          </rPr>
          <t xml:space="preserve">
</t>
        </r>
      </text>
    </comment>
    <comment ref="BD7" authorId="0" shapeId="0" xr:uid="{47AC2E8F-3BD3-4806-A967-93876F53C447}">
      <text>
        <r>
          <rPr>
            <sz val="8"/>
            <color indexed="81"/>
            <rFont val="ＭＳ Ｐゴシック"/>
            <family val="3"/>
            <charset val="128"/>
          </rPr>
          <t>自動計算</t>
        </r>
        <r>
          <rPr>
            <sz val="9"/>
            <color indexed="81"/>
            <rFont val="ＭＳ Ｐゴシック"/>
            <family val="3"/>
            <charset val="128"/>
          </rPr>
          <t xml:space="preserve">
</t>
        </r>
      </text>
    </comment>
    <comment ref="BJ7" authorId="0" shapeId="0" xr:uid="{54D92B62-4535-461F-8AF1-B1F6C7966253}">
      <text>
        <r>
          <rPr>
            <sz val="8"/>
            <color indexed="81"/>
            <rFont val="ＭＳ Ｐゴシック"/>
            <family val="3"/>
            <charset val="128"/>
          </rPr>
          <t>自動計算</t>
        </r>
        <r>
          <rPr>
            <sz val="9"/>
            <color indexed="81"/>
            <rFont val="ＭＳ Ｐゴシック"/>
            <family val="3"/>
            <charset val="128"/>
          </rPr>
          <t xml:space="preserve">
</t>
        </r>
      </text>
    </comment>
    <comment ref="BK7" authorId="0" shapeId="0" xr:uid="{5D06F57E-C9C0-46CF-9005-630D371B4FB8}">
      <text>
        <r>
          <rPr>
            <sz val="8"/>
            <color indexed="81"/>
            <rFont val="ＭＳ Ｐゴシック"/>
            <family val="3"/>
            <charset val="128"/>
          </rPr>
          <t>自動計算</t>
        </r>
        <r>
          <rPr>
            <sz val="9"/>
            <color indexed="81"/>
            <rFont val="ＭＳ Ｐゴシック"/>
            <family val="3"/>
            <charset val="128"/>
          </rPr>
          <t xml:space="preserve">
</t>
        </r>
      </text>
    </comment>
    <comment ref="BL7" authorId="0" shapeId="0" xr:uid="{E6668C62-0B0F-4486-A491-6EC354948436}">
      <text>
        <r>
          <rPr>
            <sz val="8"/>
            <color indexed="81"/>
            <rFont val="ＭＳ Ｐゴシック"/>
            <family val="3"/>
            <charset val="128"/>
          </rPr>
          <t>自動計算</t>
        </r>
        <r>
          <rPr>
            <sz val="9"/>
            <color indexed="81"/>
            <rFont val="ＭＳ Ｐゴシック"/>
            <family val="3"/>
            <charset val="128"/>
          </rPr>
          <t xml:space="preserve">
</t>
        </r>
      </text>
    </comment>
    <comment ref="BM7" authorId="0" shapeId="0" xr:uid="{5905303C-6E3B-4055-AC79-19A19C62E6DE}">
      <text>
        <r>
          <rPr>
            <sz val="8"/>
            <color indexed="81"/>
            <rFont val="ＭＳ Ｐゴシック"/>
            <family val="3"/>
            <charset val="128"/>
          </rPr>
          <t>自動計算</t>
        </r>
        <r>
          <rPr>
            <sz val="9"/>
            <color indexed="81"/>
            <rFont val="ＭＳ Ｐゴシック"/>
            <family val="3"/>
            <charset val="128"/>
          </rPr>
          <t xml:space="preserve">
</t>
        </r>
      </text>
    </comment>
    <comment ref="BS7" authorId="0" shapeId="0" xr:uid="{E19F78A1-DA6D-4EE1-B7DA-EBE8CC9DD69A}">
      <text>
        <r>
          <rPr>
            <sz val="8"/>
            <color indexed="81"/>
            <rFont val="ＭＳ Ｐゴシック"/>
            <family val="3"/>
            <charset val="128"/>
          </rPr>
          <t>自動計算</t>
        </r>
        <r>
          <rPr>
            <sz val="9"/>
            <color indexed="81"/>
            <rFont val="ＭＳ Ｐゴシック"/>
            <family val="3"/>
            <charset val="128"/>
          </rPr>
          <t xml:space="preserve">
</t>
        </r>
      </text>
    </comment>
    <comment ref="BT7" authorId="0" shapeId="0" xr:uid="{A09B6F06-9495-4AF0-8F70-F2570744D78F}">
      <text>
        <r>
          <rPr>
            <sz val="8"/>
            <color indexed="81"/>
            <rFont val="ＭＳ Ｐゴシック"/>
            <family val="3"/>
            <charset val="128"/>
          </rPr>
          <t>自動計算</t>
        </r>
        <r>
          <rPr>
            <sz val="9"/>
            <color indexed="81"/>
            <rFont val="ＭＳ Ｐゴシック"/>
            <family val="3"/>
            <charset val="128"/>
          </rPr>
          <t xml:space="preserve">
</t>
        </r>
      </text>
    </comment>
    <comment ref="BU7" authorId="0" shapeId="0" xr:uid="{DAEC2EA1-8F7D-4D6C-8BB9-9CFF568751CC}">
      <text>
        <r>
          <rPr>
            <sz val="8"/>
            <color indexed="81"/>
            <rFont val="ＭＳ Ｐゴシック"/>
            <family val="3"/>
            <charset val="128"/>
          </rPr>
          <t>自動計算</t>
        </r>
        <r>
          <rPr>
            <sz val="9"/>
            <color indexed="81"/>
            <rFont val="ＭＳ Ｐゴシック"/>
            <family val="3"/>
            <charset val="128"/>
          </rPr>
          <t xml:space="preserve">
</t>
        </r>
      </text>
    </comment>
    <comment ref="BV7" authorId="0" shapeId="0" xr:uid="{F35F126E-60C9-4DDA-B64A-30B9286BACE0}">
      <text>
        <r>
          <rPr>
            <sz val="8"/>
            <color indexed="81"/>
            <rFont val="ＭＳ Ｐゴシック"/>
            <family val="3"/>
            <charset val="128"/>
          </rPr>
          <t>自動計算</t>
        </r>
        <r>
          <rPr>
            <sz val="9"/>
            <color indexed="81"/>
            <rFont val="ＭＳ Ｐゴシック"/>
            <family val="3"/>
            <charset val="128"/>
          </rPr>
          <t xml:space="preserve">
</t>
        </r>
      </text>
    </comment>
    <comment ref="AC8" authorId="0" shapeId="0" xr:uid="{C6C29ABB-BCD0-4E5A-9C1C-87A5E9828FFD}">
      <text>
        <r>
          <rPr>
            <sz val="9"/>
            <color indexed="81"/>
            <rFont val="ＭＳ Ｐゴシック"/>
            <family val="3"/>
            <charset val="128"/>
          </rPr>
          <t>委託費集計表より自動計算</t>
        </r>
      </text>
    </comment>
    <comment ref="AD8" authorId="0" shapeId="0" xr:uid="{07E79D56-AB33-4126-B7D2-63442A2E10EC}">
      <text>
        <r>
          <rPr>
            <sz val="9"/>
            <color indexed="81"/>
            <rFont val="ＭＳ Ｐゴシック"/>
            <family val="3"/>
            <charset val="128"/>
          </rPr>
          <t>委託費集計表より自動計算</t>
        </r>
      </text>
    </comment>
    <comment ref="AE8" authorId="0" shapeId="0" xr:uid="{B8F249B1-03D4-4A5E-8AD6-AD28E6C2ED73}">
      <text>
        <r>
          <rPr>
            <sz val="8"/>
            <color indexed="81"/>
            <rFont val="ＭＳ Ｐゴシック"/>
            <family val="3"/>
            <charset val="128"/>
          </rPr>
          <t>自動計算</t>
        </r>
        <r>
          <rPr>
            <sz val="9"/>
            <color indexed="81"/>
            <rFont val="ＭＳ Ｐゴシック"/>
            <family val="3"/>
            <charset val="128"/>
          </rPr>
          <t xml:space="preserve">
</t>
        </r>
      </text>
    </comment>
    <comment ref="AF8" authorId="0" shapeId="0" xr:uid="{086F8375-B59E-4414-808B-D9D91C1D8ABC}">
      <text>
        <r>
          <rPr>
            <sz val="8"/>
            <color indexed="81"/>
            <rFont val="ＭＳ Ｐゴシック"/>
            <family val="3"/>
            <charset val="128"/>
          </rPr>
          <t>自動計算</t>
        </r>
        <r>
          <rPr>
            <sz val="9"/>
            <color indexed="81"/>
            <rFont val="ＭＳ Ｐゴシック"/>
            <family val="3"/>
            <charset val="128"/>
          </rPr>
          <t xml:space="preserve">
</t>
        </r>
      </text>
    </comment>
    <comment ref="AO8" authorId="0" shapeId="0" xr:uid="{148A94B0-6DE3-4BAB-8158-142B049C27D9}">
      <text>
        <r>
          <rPr>
            <sz val="9"/>
            <color indexed="81"/>
            <rFont val="ＭＳ Ｐゴシック"/>
            <family val="3"/>
            <charset val="128"/>
          </rPr>
          <t>委託費集計表より自動計算</t>
        </r>
      </text>
    </comment>
    <comment ref="AP8" authorId="0" shapeId="0" xr:uid="{2BB08EBD-88CE-46A3-9CAA-B1F712AC81A0}">
      <text>
        <r>
          <rPr>
            <sz val="9"/>
            <color indexed="81"/>
            <rFont val="ＭＳ Ｐゴシック"/>
            <family val="3"/>
            <charset val="128"/>
          </rPr>
          <t>委託費集計表より自動計算</t>
        </r>
      </text>
    </comment>
    <comment ref="AQ8" authorId="0" shapeId="0" xr:uid="{50FD886B-F6B0-42C9-B614-FCB4C266C762}">
      <text>
        <r>
          <rPr>
            <sz val="8"/>
            <color indexed="81"/>
            <rFont val="ＭＳ Ｐゴシック"/>
            <family val="3"/>
            <charset val="128"/>
          </rPr>
          <t>自動計算</t>
        </r>
        <r>
          <rPr>
            <sz val="9"/>
            <color indexed="81"/>
            <rFont val="ＭＳ Ｐゴシック"/>
            <family val="3"/>
            <charset val="128"/>
          </rPr>
          <t xml:space="preserve">
</t>
        </r>
      </text>
    </comment>
    <comment ref="AR8" authorId="0" shapeId="0" xr:uid="{BCE39B57-810C-4AD3-8929-421F436A92CB}">
      <text>
        <r>
          <rPr>
            <sz val="8"/>
            <color indexed="81"/>
            <rFont val="ＭＳ Ｐゴシック"/>
            <family val="3"/>
            <charset val="128"/>
          </rPr>
          <t>自動計算</t>
        </r>
        <r>
          <rPr>
            <sz val="9"/>
            <color indexed="81"/>
            <rFont val="ＭＳ Ｐゴシック"/>
            <family val="3"/>
            <charset val="128"/>
          </rPr>
          <t xml:space="preserve">
</t>
        </r>
      </text>
    </comment>
    <comment ref="P9" authorId="1" shapeId="0" xr:uid="{FA952266-ED21-419F-A691-FB226591D04A}">
      <text>
        <r>
          <rPr>
            <sz val="8"/>
            <color indexed="81"/>
            <rFont val="MS P ゴシック"/>
            <family val="3"/>
            <charset val="128"/>
          </rPr>
          <t xml:space="preserve">※委託費限度額を越え、帳簿上、「自己資金」に仕訳が困難が額については、「自己負担額」に整理してください。
</t>
        </r>
      </text>
    </comment>
    <comment ref="Q9" authorId="0" shapeId="0" xr:uid="{9D469DC4-E288-4A16-8049-6C0951AF421E}">
      <text>
        <r>
          <rPr>
            <sz val="9"/>
            <color indexed="81"/>
            <rFont val="ＭＳ Ｐゴシック"/>
            <family val="3"/>
            <charset val="128"/>
          </rPr>
          <t>委託費集計表より自動計算</t>
        </r>
      </text>
    </comment>
    <comment ref="S9" authorId="0" shapeId="0" xr:uid="{FFADD7B4-C723-455B-848B-35FC1173B5F4}">
      <text>
        <r>
          <rPr>
            <sz val="8"/>
            <color indexed="81"/>
            <rFont val="ＭＳ Ｐゴシック"/>
            <family val="3"/>
            <charset val="128"/>
          </rPr>
          <t>自動計算</t>
        </r>
        <r>
          <rPr>
            <sz val="9"/>
            <color indexed="81"/>
            <rFont val="ＭＳ Ｐゴシック"/>
            <family val="3"/>
            <charset val="128"/>
          </rPr>
          <t xml:space="preserve">
</t>
        </r>
      </text>
    </comment>
    <comment ref="T9" authorId="0" shapeId="0" xr:uid="{CAF14E68-7582-4260-B3D8-A5A757CEB82B}">
      <text>
        <r>
          <rPr>
            <sz val="8"/>
            <color indexed="81"/>
            <rFont val="ＭＳ Ｐゴシック"/>
            <family val="3"/>
            <charset val="128"/>
          </rPr>
          <t>自動計算</t>
        </r>
        <r>
          <rPr>
            <sz val="9"/>
            <color indexed="81"/>
            <rFont val="ＭＳ Ｐゴシック"/>
            <family val="3"/>
            <charset val="128"/>
          </rPr>
          <t xml:space="preserve">
</t>
        </r>
      </text>
    </comment>
    <comment ref="AB10" authorId="1" shapeId="0" xr:uid="{9D13E919-B0FD-4232-8822-8D9853B17556}">
      <text>
        <r>
          <rPr>
            <sz val="8"/>
            <color indexed="81"/>
            <rFont val="MS P ゴシック"/>
            <family val="3"/>
            <charset val="128"/>
          </rPr>
          <t xml:space="preserve">※委託費限度額を越え、帳簿上、「自己資金」に仕訳が困難が額については、「自己負担額」に整理してください。
</t>
        </r>
      </text>
    </comment>
    <comment ref="AC10" authorId="0" shapeId="0" xr:uid="{69508FEC-3998-4AAD-ACB5-908BC4C50287}">
      <text>
        <r>
          <rPr>
            <sz val="9"/>
            <color indexed="81"/>
            <rFont val="ＭＳ Ｐゴシック"/>
            <family val="3"/>
            <charset val="128"/>
          </rPr>
          <t>委託費集計表より自動計算</t>
        </r>
      </text>
    </comment>
    <comment ref="AE10" authorId="0" shapeId="0" xr:uid="{9CE90A2C-8687-4D87-A512-D73ACC3B1BEF}">
      <text>
        <r>
          <rPr>
            <sz val="8"/>
            <color indexed="81"/>
            <rFont val="ＭＳ Ｐゴシック"/>
            <family val="3"/>
            <charset val="128"/>
          </rPr>
          <t>自動計算</t>
        </r>
        <r>
          <rPr>
            <sz val="9"/>
            <color indexed="81"/>
            <rFont val="ＭＳ Ｐゴシック"/>
            <family val="3"/>
            <charset val="128"/>
          </rPr>
          <t xml:space="preserve">
</t>
        </r>
      </text>
    </comment>
    <comment ref="AF10" authorId="0" shapeId="0" xr:uid="{54BEDE58-260D-4BAC-8015-C3136D5E9A2B}">
      <text>
        <r>
          <rPr>
            <sz val="8"/>
            <color indexed="81"/>
            <rFont val="ＭＳ Ｐゴシック"/>
            <family val="3"/>
            <charset val="128"/>
          </rPr>
          <t>自動計算</t>
        </r>
        <r>
          <rPr>
            <sz val="9"/>
            <color indexed="81"/>
            <rFont val="ＭＳ Ｐゴシック"/>
            <family val="3"/>
            <charset val="128"/>
          </rPr>
          <t xml:space="preserve">
</t>
        </r>
      </text>
    </comment>
    <comment ref="AN10" authorId="1" shapeId="0" xr:uid="{7E7909C3-E211-44CB-9CD6-872ACC20A69A}">
      <text>
        <r>
          <rPr>
            <sz val="8"/>
            <color indexed="81"/>
            <rFont val="MS P ゴシック"/>
            <family val="3"/>
            <charset val="128"/>
          </rPr>
          <t xml:space="preserve">※委託費限度額を越え、帳簿上、「自己資金」に仕訳が困難が額については、「自己負担額」に整理してください。
</t>
        </r>
      </text>
    </comment>
    <comment ref="AO10" authorId="0" shapeId="0" xr:uid="{B69FF1C0-0823-4191-BD29-C9C4B1857F9A}">
      <text>
        <r>
          <rPr>
            <sz val="9"/>
            <color indexed="81"/>
            <rFont val="ＭＳ Ｐゴシック"/>
            <family val="3"/>
            <charset val="128"/>
          </rPr>
          <t>委託費集計表より自動計算</t>
        </r>
      </text>
    </comment>
    <comment ref="AQ10" authorId="0" shapeId="0" xr:uid="{AA29693C-9F5F-4ABB-8998-80D8D9F335E2}">
      <text>
        <r>
          <rPr>
            <sz val="8"/>
            <color indexed="81"/>
            <rFont val="ＭＳ Ｐゴシック"/>
            <family val="3"/>
            <charset val="128"/>
          </rPr>
          <t>自動計算</t>
        </r>
        <r>
          <rPr>
            <sz val="9"/>
            <color indexed="81"/>
            <rFont val="ＭＳ Ｐゴシック"/>
            <family val="3"/>
            <charset val="128"/>
          </rPr>
          <t xml:space="preserve">
</t>
        </r>
      </text>
    </comment>
    <comment ref="AR10" authorId="0" shapeId="0" xr:uid="{8430B20B-AADF-492E-8D0E-3CB7B3CAE543}">
      <text>
        <r>
          <rPr>
            <sz val="8"/>
            <color indexed="81"/>
            <rFont val="ＭＳ Ｐゴシック"/>
            <family val="3"/>
            <charset val="128"/>
          </rPr>
          <t>自動計算</t>
        </r>
        <r>
          <rPr>
            <sz val="9"/>
            <color indexed="81"/>
            <rFont val="ＭＳ Ｐゴシック"/>
            <family val="3"/>
            <charset val="128"/>
          </rPr>
          <t xml:space="preserve">
</t>
        </r>
      </text>
    </comment>
    <comment ref="BA11" authorId="0" shapeId="0" xr:uid="{DC86CE59-3928-4710-8B08-0C674ABF775D}">
      <text>
        <r>
          <rPr>
            <sz val="9"/>
            <color indexed="81"/>
            <rFont val="ＭＳ Ｐゴシック"/>
            <family val="3"/>
            <charset val="128"/>
          </rPr>
          <t>自動計算</t>
        </r>
      </text>
    </comment>
    <comment ref="BB11" authorId="0" shapeId="0" xr:uid="{BD3D36C0-1887-409A-9CB6-B5500C8544CD}">
      <text>
        <r>
          <rPr>
            <sz val="9"/>
            <color indexed="81"/>
            <rFont val="ＭＳ Ｐゴシック"/>
            <family val="3"/>
            <charset val="128"/>
          </rPr>
          <t>自動計算</t>
        </r>
      </text>
    </comment>
    <comment ref="BC11" authorId="0" shapeId="0" xr:uid="{C9DFBBEE-EEED-4910-A4B5-FA5437B8E38C}">
      <text>
        <r>
          <rPr>
            <sz val="9"/>
            <color indexed="81"/>
            <rFont val="ＭＳ Ｐゴシック"/>
            <family val="3"/>
            <charset val="128"/>
          </rPr>
          <t>自動計算</t>
        </r>
      </text>
    </comment>
    <comment ref="BD11" authorId="0" shapeId="0" xr:uid="{4ECDEBF2-B406-4865-8082-8DC171AAA341}">
      <text>
        <r>
          <rPr>
            <sz val="9"/>
            <color indexed="81"/>
            <rFont val="ＭＳ Ｐゴシック"/>
            <family val="3"/>
            <charset val="128"/>
          </rPr>
          <t>自動計算</t>
        </r>
      </text>
    </comment>
    <comment ref="BJ11" authorId="0" shapeId="0" xr:uid="{2EAFF7F6-FA16-4F5A-A5FE-D042A60E19DB}">
      <text>
        <r>
          <rPr>
            <sz val="9"/>
            <color indexed="81"/>
            <rFont val="ＭＳ Ｐゴシック"/>
            <family val="3"/>
            <charset val="128"/>
          </rPr>
          <t>自動計算</t>
        </r>
      </text>
    </comment>
    <comment ref="BK11" authorId="0" shapeId="0" xr:uid="{AA5BF467-A5A0-4BB4-BF10-596EC8F6CCCA}">
      <text>
        <r>
          <rPr>
            <sz val="9"/>
            <color indexed="81"/>
            <rFont val="ＭＳ Ｐゴシック"/>
            <family val="3"/>
            <charset val="128"/>
          </rPr>
          <t>自動計算</t>
        </r>
      </text>
    </comment>
    <comment ref="BL11" authorId="0" shapeId="0" xr:uid="{EA3EE175-36AC-40F3-8B89-76EAC9D95FCE}">
      <text>
        <r>
          <rPr>
            <sz val="9"/>
            <color indexed="81"/>
            <rFont val="ＭＳ Ｐゴシック"/>
            <family val="3"/>
            <charset val="128"/>
          </rPr>
          <t>自動計算</t>
        </r>
      </text>
    </comment>
    <comment ref="BM11" authorId="0" shapeId="0" xr:uid="{9F72BDA2-7408-4640-A917-0BDAEE8691C6}">
      <text>
        <r>
          <rPr>
            <sz val="9"/>
            <color indexed="81"/>
            <rFont val="ＭＳ Ｐゴシック"/>
            <family val="3"/>
            <charset val="128"/>
          </rPr>
          <t>自動計算</t>
        </r>
      </text>
    </comment>
    <comment ref="BS11" authorId="0" shapeId="0" xr:uid="{D8A62A0F-D3FA-4ADE-AE37-BF78E6A9B9B2}">
      <text>
        <r>
          <rPr>
            <sz val="9"/>
            <color indexed="81"/>
            <rFont val="ＭＳ Ｐゴシック"/>
            <family val="3"/>
            <charset val="128"/>
          </rPr>
          <t>自動計算</t>
        </r>
      </text>
    </comment>
    <comment ref="BT11" authorId="0" shapeId="0" xr:uid="{743FA01C-D46D-4CDD-82CC-8D69C90403E1}">
      <text>
        <r>
          <rPr>
            <sz val="9"/>
            <color indexed="81"/>
            <rFont val="ＭＳ Ｐゴシック"/>
            <family val="3"/>
            <charset val="128"/>
          </rPr>
          <t>自動計算</t>
        </r>
      </text>
    </comment>
    <comment ref="BU11" authorId="0" shapeId="0" xr:uid="{AEE94024-5BCF-400F-94B6-54E8029756A0}">
      <text>
        <r>
          <rPr>
            <sz val="9"/>
            <color indexed="81"/>
            <rFont val="ＭＳ Ｐゴシック"/>
            <family val="3"/>
            <charset val="128"/>
          </rPr>
          <t>自動計算</t>
        </r>
      </text>
    </comment>
    <comment ref="BV11" authorId="0" shapeId="0" xr:uid="{D551BEE7-9F4D-44E5-881B-163B46EB7A9E}">
      <text>
        <r>
          <rPr>
            <sz val="9"/>
            <color indexed="81"/>
            <rFont val="ＭＳ Ｐゴシック"/>
            <family val="3"/>
            <charset val="128"/>
          </rPr>
          <t>自動計算</t>
        </r>
      </text>
    </comment>
    <comment ref="Q12" authorId="0" shapeId="0" xr:uid="{00000000-0006-0000-0000-000007000000}">
      <text>
        <r>
          <rPr>
            <sz val="9"/>
            <color indexed="81"/>
            <rFont val="ＭＳ Ｐゴシック"/>
            <family val="3"/>
            <charset val="128"/>
          </rPr>
          <t>委託費集計表より自動計算</t>
        </r>
      </text>
    </comment>
    <comment ref="R12" authorId="0" shapeId="0" xr:uid="{00000000-0006-0000-0000-000008000000}">
      <text>
        <r>
          <rPr>
            <sz val="9"/>
            <color indexed="81"/>
            <rFont val="ＭＳ Ｐゴシック"/>
            <family val="3"/>
            <charset val="128"/>
          </rPr>
          <t>自動計算</t>
        </r>
      </text>
    </comment>
    <comment ref="S12" authorId="0" shapeId="0" xr:uid="{5AB34E63-8F1F-41A8-801F-8DCCE0887B4B}">
      <text>
        <r>
          <rPr>
            <sz val="9"/>
            <color indexed="81"/>
            <rFont val="ＭＳ Ｐゴシック"/>
            <family val="3"/>
            <charset val="128"/>
          </rPr>
          <t>自動計算</t>
        </r>
      </text>
    </comment>
    <comment ref="T12" authorId="0" shapeId="0" xr:uid="{2823C3BA-3717-4494-971B-C63B016DB12F}">
      <text>
        <r>
          <rPr>
            <sz val="9"/>
            <color indexed="81"/>
            <rFont val="ＭＳ Ｐゴシック"/>
            <family val="3"/>
            <charset val="128"/>
          </rPr>
          <t>自動計算</t>
        </r>
      </text>
    </comment>
    <comment ref="AC13" authorId="0" shapeId="0" xr:uid="{8ABD7E20-CC3A-4B20-8EF2-E879D78D450C}">
      <text>
        <r>
          <rPr>
            <sz val="9"/>
            <color indexed="81"/>
            <rFont val="ＭＳ Ｐゴシック"/>
            <family val="3"/>
            <charset val="128"/>
          </rPr>
          <t>委託費集計表より自動計算</t>
        </r>
      </text>
    </comment>
    <comment ref="AD13" authorId="0" shapeId="0" xr:uid="{4F09BA73-1459-41C7-84F0-BB788121E868}">
      <text>
        <r>
          <rPr>
            <sz val="9"/>
            <color indexed="81"/>
            <rFont val="ＭＳ Ｐゴシック"/>
            <family val="3"/>
            <charset val="128"/>
          </rPr>
          <t>自動計算</t>
        </r>
      </text>
    </comment>
    <comment ref="AE13" authorId="0" shapeId="0" xr:uid="{0FBF42EE-126A-4D12-AF42-0E7A6F50242A}">
      <text>
        <r>
          <rPr>
            <sz val="9"/>
            <color indexed="81"/>
            <rFont val="ＭＳ Ｐゴシック"/>
            <family val="3"/>
            <charset val="128"/>
          </rPr>
          <t>自動計算</t>
        </r>
      </text>
    </comment>
    <comment ref="AF13" authorId="0" shapeId="0" xr:uid="{5CBFFDED-6C32-47FB-A40E-2AA4A26E3333}">
      <text>
        <r>
          <rPr>
            <sz val="9"/>
            <color indexed="81"/>
            <rFont val="ＭＳ Ｐゴシック"/>
            <family val="3"/>
            <charset val="128"/>
          </rPr>
          <t>自動計算</t>
        </r>
      </text>
    </comment>
    <comment ref="AO13" authorId="0" shapeId="0" xr:uid="{AA095A75-BC6A-4A9E-A324-FB198ADB5C72}">
      <text>
        <r>
          <rPr>
            <sz val="9"/>
            <color indexed="81"/>
            <rFont val="ＭＳ Ｐゴシック"/>
            <family val="3"/>
            <charset val="128"/>
          </rPr>
          <t>委託費集計表より自動計算</t>
        </r>
      </text>
    </comment>
    <comment ref="AP13" authorId="0" shapeId="0" xr:uid="{393727AB-6500-4D5F-8561-E642EB4EAE0C}">
      <text>
        <r>
          <rPr>
            <sz val="9"/>
            <color indexed="81"/>
            <rFont val="ＭＳ Ｐゴシック"/>
            <family val="3"/>
            <charset val="128"/>
          </rPr>
          <t>自動計算</t>
        </r>
      </text>
    </comment>
    <comment ref="AQ13" authorId="0" shapeId="0" xr:uid="{6CB6B0CA-36D9-47F0-ADB7-9D98DC6E101C}">
      <text>
        <r>
          <rPr>
            <sz val="9"/>
            <color indexed="81"/>
            <rFont val="ＭＳ Ｐゴシック"/>
            <family val="3"/>
            <charset val="128"/>
          </rPr>
          <t>自動計算</t>
        </r>
      </text>
    </comment>
    <comment ref="AR13" authorId="0" shapeId="0" xr:uid="{65A930E5-625E-426E-B60A-AE16D5325F6F}">
      <text>
        <r>
          <rPr>
            <sz val="9"/>
            <color indexed="81"/>
            <rFont val="ＭＳ Ｐゴシック"/>
            <family val="3"/>
            <charset val="128"/>
          </rPr>
          <t>自動計算</t>
        </r>
      </text>
    </comment>
    <comment ref="F14" authorId="2" shapeId="0" xr:uid="{FA092074-74D6-47E2-A1CE-79E3A444F1D7}">
      <text>
        <r>
          <rPr>
            <sz val="9"/>
            <color indexed="81"/>
            <rFont val="MS P ゴシック"/>
            <family val="3"/>
            <charset val="128"/>
          </rPr>
          <t xml:space="preserve">(住所）の文字を削除して、入力願います。
</t>
        </r>
      </text>
    </comment>
    <comment ref="F16" authorId="2" shapeId="0" xr:uid="{BA32AC6D-4D49-405A-99D0-C06E7872524C}">
      <text>
        <r>
          <rPr>
            <sz val="9"/>
            <color indexed="81"/>
            <rFont val="MS P ゴシック"/>
            <family val="3"/>
            <charset val="128"/>
          </rPr>
          <t xml:space="preserve">(コンソーシアム名）の文字を削除して、入力願います。
</t>
        </r>
      </text>
    </comment>
    <comment ref="X17" authorId="2" shapeId="0" xr:uid="{DAF4FB48-D5B9-46AD-83D6-0AC1D02E8340}">
      <text>
        <r>
          <rPr>
            <b/>
            <sz val="9"/>
            <color indexed="81"/>
            <rFont val="MS P ゴシック"/>
            <family val="3"/>
            <charset val="128"/>
          </rPr>
          <t>松島　喜夫:</t>
        </r>
        <r>
          <rPr>
            <sz val="9"/>
            <color indexed="81"/>
            <rFont val="MS P ゴシック"/>
            <family val="3"/>
            <charset val="128"/>
          </rPr>
          <t xml:space="preserve">
</t>
        </r>
      </text>
    </comment>
    <comment ref="BA17" authorId="0" shapeId="0" xr:uid="{19FBC5AB-F886-49B8-987C-FFDE4D6F154D}">
      <text>
        <r>
          <rPr>
            <sz val="8"/>
            <color indexed="81"/>
            <rFont val="ＭＳ Ｐゴシック"/>
            <family val="3"/>
            <charset val="128"/>
          </rPr>
          <t>自動計算</t>
        </r>
        <r>
          <rPr>
            <sz val="9"/>
            <color indexed="81"/>
            <rFont val="ＭＳ Ｐゴシック"/>
            <family val="3"/>
            <charset val="128"/>
          </rPr>
          <t xml:space="preserve">
</t>
        </r>
      </text>
    </comment>
    <comment ref="BB17" authorId="0" shapeId="0" xr:uid="{BA06AFC6-C61F-4AAC-8F60-3E7675334359}">
      <text>
        <r>
          <rPr>
            <sz val="8"/>
            <color indexed="81"/>
            <rFont val="ＭＳ Ｐゴシック"/>
            <family val="3"/>
            <charset val="128"/>
          </rPr>
          <t>自動計算</t>
        </r>
        <r>
          <rPr>
            <sz val="9"/>
            <color indexed="81"/>
            <rFont val="ＭＳ Ｐゴシック"/>
            <family val="3"/>
            <charset val="128"/>
          </rPr>
          <t xml:space="preserve">
</t>
        </r>
      </text>
    </comment>
    <comment ref="BC17" authorId="0" shapeId="0" xr:uid="{EEED60D3-41F9-4A2B-85A3-5F2E8EE13476}">
      <text>
        <r>
          <rPr>
            <sz val="8"/>
            <color indexed="81"/>
            <rFont val="ＭＳ Ｐゴシック"/>
            <family val="3"/>
            <charset val="128"/>
          </rPr>
          <t>自動計算</t>
        </r>
        <r>
          <rPr>
            <sz val="9"/>
            <color indexed="81"/>
            <rFont val="ＭＳ Ｐゴシック"/>
            <family val="3"/>
            <charset val="128"/>
          </rPr>
          <t xml:space="preserve">
</t>
        </r>
      </text>
    </comment>
    <comment ref="BD17" authorId="0" shapeId="0" xr:uid="{A17A8033-866D-4D9C-9848-877D3A5C468D}">
      <text>
        <r>
          <rPr>
            <sz val="8"/>
            <color indexed="81"/>
            <rFont val="ＭＳ Ｐゴシック"/>
            <family val="3"/>
            <charset val="128"/>
          </rPr>
          <t>自動計算</t>
        </r>
        <r>
          <rPr>
            <sz val="9"/>
            <color indexed="81"/>
            <rFont val="ＭＳ Ｐゴシック"/>
            <family val="3"/>
            <charset val="128"/>
          </rPr>
          <t xml:space="preserve">
</t>
        </r>
      </text>
    </comment>
    <comment ref="BJ17" authorId="0" shapeId="0" xr:uid="{637D70DD-1B81-44F8-9023-0B55D737184F}">
      <text>
        <r>
          <rPr>
            <sz val="8"/>
            <color indexed="81"/>
            <rFont val="ＭＳ Ｐゴシック"/>
            <family val="3"/>
            <charset val="128"/>
          </rPr>
          <t>自動計算</t>
        </r>
        <r>
          <rPr>
            <sz val="9"/>
            <color indexed="81"/>
            <rFont val="ＭＳ Ｐゴシック"/>
            <family val="3"/>
            <charset val="128"/>
          </rPr>
          <t xml:space="preserve">
</t>
        </r>
      </text>
    </comment>
    <comment ref="BK17" authorId="0" shapeId="0" xr:uid="{75FF64C8-30BA-499A-BCA7-9805DE8EF871}">
      <text>
        <r>
          <rPr>
            <sz val="8"/>
            <color indexed="81"/>
            <rFont val="ＭＳ Ｐゴシック"/>
            <family val="3"/>
            <charset val="128"/>
          </rPr>
          <t>自動計算</t>
        </r>
        <r>
          <rPr>
            <sz val="9"/>
            <color indexed="81"/>
            <rFont val="ＭＳ Ｐゴシック"/>
            <family val="3"/>
            <charset val="128"/>
          </rPr>
          <t xml:space="preserve">
</t>
        </r>
      </text>
    </comment>
    <comment ref="BL17" authorId="0" shapeId="0" xr:uid="{97C5B274-4AC9-4853-BD0B-06DD7C5ABB08}">
      <text>
        <r>
          <rPr>
            <sz val="8"/>
            <color indexed="81"/>
            <rFont val="ＭＳ Ｐゴシック"/>
            <family val="3"/>
            <charset val="128"/>
          </rPr>
          <t>自動計算</t>
        </r>
        <r>
          <rPr>
            <sz val="9"/>
            <color indexed="81"/>
            <rFont val="ＭＳ Ｐゴシック"/>
            <family val="3"/>
            <charset val="128"/>
          </rPr>
          <t xml:space="preserve">
</t>
        </r>
      </text>
    </comment>
    <comment ref="BM17" authorId="0" shapeId="0" xr:uid="{1EFABD8E-0492-4AEA-BF7F-ADF601C587A2}">
      <text>
        <r>
          <rPr>
            <sz val="8"/>
            <color indexed="81"/>
            <rFont val="ＭＳ Ｐゴシック"/>
            <family val="3"/>
            <charset val="128"/>
          </rPr>
          <t>自動計算</t>
        </r>
        <r>
          <rPr>
            <sz val="9"/>
            <color indexed="81"/>
            <rFont val="ＭＳ Ｐゴシック"/>
            <family val="3"/>
            <charset val="128"/>
          </rPr>
          <t xml:space="preserve">
</t>
        </r>
      </text>
    </comment>
    <comment ref="BS17" authorId="0" shapeId="0" xr:uid="{BE23DFC9-24D1-4234-BA00-87759B56BCE4}">
      <text>
        <r>
          <rPr>
            <sz val="8"/>
            <color indexed="81"/>
            <rFont val="ＭＳ Ｐゴシック"/>
            <family val="3"/>
            <charset val="128"/>
          </rPr>
          <t>自動計算</t>
        </r>
        <r>
          <rPr>
            <sz val="9"/>
            <color indexed="81"/>
            <rFont val="ＭＳ Ｐゴシック"/>
            <family val="3"/>
            <charset val="128"/>
          </rPr>
          <t xml:space="preserve">
</t>
        </r>
      </text>
    </comment>
    <comment ref="BT17" authorId="0" shapeId="0" xr:uid="{27C2C291-EA3A-4122-8346-09A53D8C307D}">
      <text>
        <r>
          <rPr>
            <sz val="8"/>
            <color indexed="81"/>
            <rFont val="ＭＳ Ｐゴシック"/>
            <family val="3"/>
            <charset val="128"/>
          </rPr>
          <t>自動計算</t>
        </r>
        <r>
          <rPr>
            <sz val="9"/>
            <color indexed="81"/>
            <rFont val="ＭＳ Ｐゴシック"/>
            <family val="3"/>
            <charset val="128"/>
          </rPr>
          <t xml:space="preserve">
</t>
        </r>
      </text>
    </comment>
    <comment ref="BU17" authorId="0" shapeId="0" xr:uid="{279DFC72-3029-4FCB-92C6-C554ADB2C60D}">
      <text>
        <r>
          <rPr>
            <sz val="8"/>
            <color indexed="81"/>
            <rFont val="ＭＳ Ｐゴシック"/>
            <family val="3"/>
            <charset val="128"/>
          </rPr>
          <t>自動計算</t>
        </r>
        <r>
          <rPr>
            <sz val="9"/>
            <color indexed="81"/>
            <rFont val="ＭＳ Ｐゴシック"/>
            <family val="3"/>
            <charset val="128"/>
          </rPr>
          <t xml:space="preserve">
</t>
        </r>
      </text>
    </comment>
    <comment ref="BV17" authorId="0" shapeId="0" xr:uid="{5DFC5592-4FA2-4CF8-AF22-3F835F0486E6}">
      <text>
        <r>
          <rPr>
            <sz val="8"/>
            <color indexed="81"/>
            <rFont val="ＭＳ Ｐゴシック"/>
            <family val="3"/>
            <charset val="128"/>
          </rPr>
          <t>自動計算</t>
        </r>
        <r>
          <rPr>
            <sz val="9"/>
            <color indexed="81"/>
            <rFont val="ＭＳ Ｐゴシック"/>
            <family val="3"/>
            <charset val="128"/>
          </rPr>
          <t xml:space="preserve">
</t>
        </r>
      </text>
    </comment>
    <comment ref="F18" authorId="2" shapeId="0" xr:uid="{690DA621-C308-43A5-9136-FD6D357F229F}">
      <text>
        <r>
          <rPr>
            <sz val="9"/>
            <color indexed="81"/>
            <rFont val="MS P ゴシック"/>
            <family val="3"/>
            <charset val="128"/>
          </rPr>
          <t xml:space="preserve">(代表機関名）の文字を削除してから入力願います。
</t>
        </r>
      </text>
    </comment>
    <comment ref="Q18" authorId="0" shapeId="0" xr:uid="{7A4C7153-C2BC-4FAD-9E38-C4EA3067987B}">
      <text>
        <r>
          <rPr>
            <sz val="9"/>
            <color indexed="81"/>
            <rFont val="ＭＳ Ｐゴシック"/>
            <family val="3"/>
            <charset val="128"/>
          </rPr>
          <t>委託費集計表より自動計算</t>
        </r>
      </text>
    </comment>
    <comment ref="R18" authorId="0" shapeId="0" xr:uid="{CE366BF7-A2DA-47ED-8CEC-C6F5CC118C8C}">
      <text>
        <r>
          <rPr>
            <sz val="9"/>
            <color indexed="81"/>
            <rFont val="ＭＳ Ｐゴシック"/>
            <family val="3"/>
            <charset val="128"/>
          </rPr>
          <t>委託費集計表より自動計算</t>
        </r>
      </text>
    </comment>
    <comment ref="S18" authorId="0" shapeId="0" xr:uid="{CB9ADD5D-E2E0-43C4-BA28-BCC733C57B4C}">
      <text>
        <r>
          <rPr>
            <sz val="9"/>
            <color indexed="81"/>
            <rFont val="ＭＳ Ｐゴシック"/>
            <family val="3"/>
            <charset val="128"/>
          </rPr>
          <t>自動計算</t>
        </r>
      </text>
    </comment>
    <comment ref="T18" authorId="0" shapeId="0" xr:uid="{435BAD36-6638-4E2F-BDA3-0B613D849060}">
      <text>
        <r>
          <rPr>
            <sz val="9"/>
            <color indexed="81"/>
            <rFont val="ＭＳ Ｐゴシック"/>
            <family val="3"/>
            <charset val="128"/>
          </rPr>
          <t>自動計算</t>
        </r>
      </text>
    </comment>
    <comment ref="AJ18" authorId="2" shapeId="0" xr:uid="{66791700-0FAC-46CD-AA7A-B5CFFE03565D}">
      <text>
        <r>
          <rPr>
            <b/>
            <sz val="9"/>
            <color indexed="81"/>
            <rFont val="MS P ゴシック"/>
            <family val="3"/>
            <charset val="128"/>
          </rPr>
          <t>松島　喜夫:</t>
        </r>
        <r>
          <rPr>
            <sz val="9"/>
            <color indexed="81"/>
            <rFont val="MS P ゴシック"/>
            <family val="3"/>
            <charset val="128"/>
          </rPr>
          <t xml:space="preserve">
</t>
        </r>
      </text>
    </comment>
    <comment ref="AV18" authorId="2" shapeId="0" xr:uid="{2779D917-D317-44E1-9387-63E99E696EBF}">
      <text>
        <r>
          <rPr>
            <b/>
            <sz val="9"/>
            <color indexed="81"/>
            <rFont val="MS P ゴシック"/>
            <family val="3"/>
            <charset val="128"/>
          </rPr>
          <t>松島　喜夫:</t>
        </r>
        <r>
          <rPr>
            <sz val="9"/>
            <color indexed="81"/>
            <rFont val="MS P ゴシック"/>
            <family val="3"/>
            <charset val="128"/>
          </rPr>
          <t xml:space="preserve">
</t>
        </r>
      </text>
    </comment>
    <comment ref="AC19" authorId="0" shapeId="0" xr:uid="{54D81187-4B2F-4A68-BA34-F2159D137703}">
      <text>
        <r>
          <rPr>
            <sz val="9"/>
            <color indexed="81"/>
            <rFont val="ＭＳ Ｐゴシック"/>
            <family val="3"/>
            <charset val="128"/>
          </rPr>
          <t>委託費集計表より自動計算</t>
        </r>
      </text>
    </comment>
    <comment ref="AD19" authorId="0" shapeId="0" xr:uid="{90950C9D-ED32-49D7-A28C-52F691BBA101}">
      <text>
        <r>
          <rPr>
            <sz val="9"/>
            <color indexed="81"/>
            <rFont val="ＭＳ Ｐゴシック"/>
            <family val="3"/>
            <charset val="128"/>
          </rPr>
          <t>委託費集計表より自動計算</t>
        </r>
      </text>
    </comment>
    <comment ref="AE19" authorId="0" shapeId="0" xr:uid="{C3448E4D-16C7-4683-BFF7-D509BEB592BF}">
      <text>
        <r>
          <rPr>
            <sz val="9"/>
            <color indexed="81"/>
            <rFont val="ＭＳ Ｐゴシック"/>
            <family val="3"/>
            <charset val="128"/>
          </rPr>
          <t>自動計算</t>
        </r>
      </text>
    </comment>
    <comment ref="AF19" authorId="0" shapeId="0" xr:uid="{F7484F83-E1A0-489F-82AE-DD3DF99EBDD5}">
      <text>
        <r>
          <rPr>
            <sz val="9"/>
            <color indexed="81"/>
            <rFont val="ＭＳ Ｐゴシック"/>
            <family val="3"/>
            <charset val="128"/>
          </rPr>
          <t>自動計算</t>
        </r>
      </text>
    </comment>
    <comment ref="AO19" authorId="0" shapeId="0" xr:uid="{0EFEEEB3-9433-4D49-A711-8B4CE1E870F0}">
      <text>
        <r>
          <rPr>
            <sz val="9"/>
            <color indexed="81"/>
            <rFont val="ＭＳ Ｐゴシック"/>
            <family val="3"/>
            <charset val="128"/>
          </rPr>
          <t>委託費集計表より自動計算</t>
        </r>
      </text>
    </comment>
    <comment ref="AP19" authorId="0" shapeId="0" xr:uid="{478BA194-FD69-4FB2-98B9-EAB327FC6BE4}">
      <text>
        <r>
          <rPr>
            <sz val="9"/>
            <color indexed="81"/>
            <rFont val="ＭＳ Ｐゴシック"/>
            <family val="3"/>
            <charset val="128"/>
          </rPr>
          <t>委託費集計表より自動計算</t>
        </r>
      </text>
    </comment>
    <comment ref="AQ19" authorId="0" shapeId="0" xr:uid="{2E7035D3-5328-4B40-8676-059E1088A0D0}">
      <text>
        <r>
          <rPr>
            <sz val="9"/>
            <color indexed="81"/>
            <rFont val="ＭＳ Ｐゴシック"/>
            <family val="3"/>
            <charset val="128"/>
          </rPr>
          <t>自動計算</t>
        </r>
      </text>
    </comment>
    <comment ref="AR19" authorId="0" shapeId="0" xr:uid="{8FECA9D9-24B1-4A7E-A77C-022788482DFE}">
      <text>
        <r>
          <rPr>
            <sz val="9"/>
            <color indexed="81"/>
            <rFont val="ＭＳ Ｐゴシック"/>
            <family val="3"/>
            <charset val="128"/>
          </rPr>
          <t>自動計算</t>
        </r>
      </text>
    </comment>
    <comment ref="BA19" authorId="0" shapeId="0" xr:uid="{F9528D66-1348-4DFE-8102-2105E13E2489}">
      <text>
        <r>
          <rPr>
            <sz val="8"/>
            <color indexed="81"/>
            <rFont val="ＭＳ Ｐゴシック"/>
            <family val="3"/>
            <charset val="128"/>
          </rPr>
          <t>自動計算</t>
        </r>
        <r>
          <rPr>
            <sz val="9"/>
            <color indexed="81"/>
            <rFont val="ＭＳ Ｐゴシック"/>
            <family val="3"/>
            <charset val="128"/>
          </rPr>
          <t xml:space="preserve">
</t>
        </r>
      </text>
    </comment>
    <comment ref="BB19" authorId="0" shapeId="0" xr:uid="{51CADE27-AB1E-4C2C-9921-92DCB5E65B22}">
      <text>
        <r>
          <rPr>
            <sz val="8"/>
            <color indexed="81"/>
            <rFont val="ＭＳ Ｐゴシック"/>
            <family val="3"/>
            <charset val="128"/>
          </rPr>
          <t>自動計算</t>
        </r>
        <r>
          <rPr>
            <sz val="9"/>
            <color indexed="81"/>
            <rFont val="ＭＳ Ｐゴシック"/>
            <family val="3"/>
            <charset val="128"/>
          </rPr>
          <t xml:space="preserve">
</t>
        </r>
      </text>
    </comment>
    <comment ref="BC19" authorId="0" shapeId="0" xr:uid="{911B2425-A7BD-43EB-87B6-2C67AA5814E1}">
      <text>
        <r>
          <rPr>
            <sz val="8"/>
            <color indexed="81"/>
            <rFont val="ＭＳ Ｐゴシック"/>
            <family val="3"/>
            <charset val="128"/>
          </rPr>
          <t>自動計算</t>
        </r>
        <r>
          <rPr>
            <sz val="9"/>
            <color indexed="81"/>
            <rFont val="ＭＳ Ｐゴシック"/>
            <family val="3"/>
            <charset val="128"/>
          </rPr>
          <t xml:space="preserve">
</t>
        </r>
      </text>
    </comment>
    <comment ref="BD19" authorId="0" shapeId="0" xr:uid="{85A2E7F1-1513-480E-9732-28AADB6DDDF2}">
      <text>
        <r>
          <rPr>
            <sz val="8"/>
            <color indexed="81"/>
            <rFont val="ＭＳ Ｐゴシック"/>
            <family val="3"/>
            <charset val="128"/>
          </rPr>
          <t>自動計算</t>
        </r>
        <r>
          <rPr>
            <sz val="9"/>
            <color indexed="81"/>
            <rFont val="ＭＳ Ｐゴシック"/>
            <family val="3"/>
            <charset val="128"/>
          </rPr>
          <t xml:space="preserve">
</t>
        </r>
      </text>
    </comment>
    <comment ref="BJ19" authorId="0" shapeId="0" xr:uid="{94F1051E-46F5-4E0A-A544-257F42566B59}">
      <text>
        <r>
          <rPr>
            <sz val="8"/>
            <color indexed="81"/>
            <rFont val="ＭＳ Ｐゴシック"/>
            <family val="3"/>
            <charset val="128"/>
          </rPr>
          <t>自動計算</t>
        </r>
        <r>
          <rPr>
            <sz val="9"/>
            <color indexed="81"/>
            <rFont val="ＭＳ Ｐゴシック"/>
            <family val="3"/>
            <charset val="128"/>
          </rPr>
          <t xml:space="preserve">
</t>
        </r>
      </text>
    </comment>
    <comment ref="BK19" authorId="0" shapeId="0" xr:uid="{BF36ECF6-4668-4ECF-BB2A-B620E8C72F9C}">
      <text>
        <r>
          <rPr>
            <sz val="8"/>
            <color indexed="81"/>
            <rFont val="ＭＳ Ｐゴシック"/>
            <family val="3"/>
            <charset val="128"/>
          </rPr>
          <t>自動計算</t>
        </r>
        <r>
          <rPr>
            <sz val="9"/>
            <color indexed="81"/>
            <rFont val="ＭＳ Ｐゴシック"/>
            <family val="3"/>
            <charset val="128"/>
          </rPr>
          <t xml:space="preserve">
</t>
        </r>
      </text>
    </comment>
    <comment ref="BL19" authorId="0" shapeId="0" xr:uid="{DD803DE2-AD05-4EF9-88C0-FF22704E2515}">
      <text>
        <r>
          <rPr>
            <sz val="8"/>
            <color indexed="81"/>
            <rFont val="ＭＳ Ｐゴシック"/>
            <family val="3"/>
            <charset val="128"/>
          </rPr>
          <t>自動計算</t>
        </r>
        <r>
          <rPr>
            <sz val="9"/>
            <color indexed="81"/>
            <rFont val="ＭＳ Ｐゴシック"/>
            <family val="3"/>
            <charset val="128"/>
          </rPr>
          <t xml:space="preserve">
</t>
        </r>
      </text>
    </comment>
    <comment ref="BM19" authorId="0" shapeId="0" xr:uid="{40054A45-0423-40FF-988E-64D6C3815CDF}">
      <text>
        <r>
          <rPr>
            <sz val="8"/>
            <color indexed="81"/>
            <rFont val="ＭＳ Ｐゴシック"/>
            <family val="3"/>
            <charset val="128"/>
          </rPr>
          <t>自動計算</t>
        </r>
        <r>
          <rPr>
            <sz val="9"/>
            <color indexed="81"/>
            <rFont val="ＭＳ Ｐゴシック"/>
            <family val="3"/>
            <charset val="128"/>
          </rPr>
          <t xml:space="preserve">
</t>
        </r>
      </text>
    </comment>
    <comment ref="BS19" authorId="0" shapeId="0" xr:uid="{91386F83-C71B-416D-8B38-E6B27F862A55}">
      <text>
        <r>
          <rPr>
            <sz val="8"/>
            <color indexed="81"/>
            <rFont val="ＭＳ Ｐゴシック"/>
            <family val="3"/>
            <charset val="128"/>
          </rPr>
          <t>自動計算</t>
        </r>
        <r>
          <rPr>
            <sz val="9"/>
            <color indexed="81"/>
            <rFont val="ＭＳ Ｐゴシック"/>
            <family val="3"/>
            <charset val="128"/>
          </rPr>
          <t xml:space="preserve">
</t>
        </r>
      </text>
    </comment>
    <comment ref="BT19" authorId="0" shapeId="0" xr:uid="{21C6B68E-77C3-4999-AAB6-DD1C08C5E2FB}">
      <text>
        <r>
          <rPr>
            <sz val="8"/>
            <color indexed="81"/>
            <rFont val="ＭＳ Ｐゴシック"/>
            <family val="3"/>
            <charset val="128"/>
          </rPr>
          <t>自動計算</t>
        </r>
        <r>
          <rPr>
            <sz val="9"/>
            <color indexed="81"/>
            <rFont val="ＭＳ Ｐゴシック"/>
            <family val="3"/>
            <charset val="128"/>
          </rPr>
          <t xml:space="preserve">
</t>
        </r>
      </text>
    </comment>
    <comment ref="BU19" authorId="0" shapeId="0" xr:uid="{0BB6DC19-D38B-43FE-9076-94BAD8C827B6}">
      <text>
        <r>
          <rPr>
            <sz val="8"/>
            <color indexed="81"/>
            <rFont val="ＭＳ Ｐゴシック"/>
            <family val="3"/>
            <charset val="128"/>
          </rPr>
          <t>自動計算</t>
        </r>
        <r>
          <rPr>
            <sz val="9"/>
            <color indexed="81"/>
            <rFont val="ＭＳ Ｐゴシック"/>
            <family val="3"/>
            <charset val="128"/>
          </rPr>
          <t xml:space="preserve">
</t>
        </r>
      </text>
    </comment>
    <comment ref="BV19" authorId="0" shapeId="0" xr:uid="{6E0ABBDE-10B2-4984-BBFD-B683C228EE69}">
      <text>
        <r>
          <rPr>
            <sz val="8"/>
            <color indexed="81"/>
            <rFont val="ＭＳ Ｐゴシック"/>
            <family val="3"/>
            <charset val="128"/>
          </rPr>
          <t>自動計算</t>
        </r>
        <r>
          <rPr>
            <sz val="9"/>
            <color indexed="81"/>
            <rFont val="ＭＳ Ｐゴシック"/>
            <family val="3"/>
            <charset val="128"/>
          </rPr>
          <t xml:space="preserve">
</t>
        </r>
      </text>
    </comment>
    <comment ref="F20" authorId="2" shapeId="0" xr:uid="{E9652F11-02D2-4C8E-932B-6153D1852688}">
      <text>
        <r>
          <rPr>
            <sz val="9"/>
            <color indexed="81"/>
            <rFont val="MS P ゴシック"/>
            <family val="3"/>
            <charset val="128"/>
          </rPr>
          <t xml:space="preserve">(代表者名）の文字を削除してから入力願います。
</t>
        </r>
      </text>
    </comment>
    <comment ref="Q20" authorId="0" shapeId="0" xr:uid="{A4FA9A5A-D282-4CB6-A65B-281892000983}">
      <text>
        <r>
          <rPr>
            <sz val="9"/>
            <color indexed="81"/>
            <rFont val="ＭＳ Ｐゴシック"/>
            <family val="3"/>
            <charset val="128"/>
          </rPr>
          <t>委託費集計表より自動計算</t>
        </r>
      </text>
    </comment>
    <comment ref="R20" authorId="0" shapeId="0" xr:uid="{BC106307-5F45-471B-A4C8-A4F6510E6A2C}">
      <text>
        <r>
          <rPr>
            <sz val="9"/>
            <color indexed="81"/>
            <rFont val="ＭＳ Ｐゴシック"/>
            <family val="3"/>
            <charset val="128"/>
          </rPr>
          <t>委託費集計表より自動計算</t>
        </r>
      </text>
    </comment>
    <comment ref="S20" authorId="0" shapeId="0" xr:uid="{75587AE9-8B2B-4E9E-AEF2-A1F43D003E1E}">
      <text>
        <r>
          <rPr>
            <sz val="9"/>
            <color indexed="81"/>
            <rFont val="ＭＳ Ｐゴシック"/>
            <family val="3"/>
            <charset val="128"/>
          </rPr>
          <t>自動計算</t>
        </r>
      </text>
    </comment>
    <comment ref="T20" authorId="0" shapeId="0" xr:uid="{8E03A722-D09E-44D6-880F-237C68209590}">
      <text>
        <r>
          <rPr>
            <sz val="9"/>
            <color indexed="81"/>
            <rFont val="ＭＳ Ｐゴシック"/>
            <family val="3"/>
            <charset val="128"/>
          </rPr>
          <t>自動計算</t>
        </r>
      </text>
    </comment>
    <comment ref="AC21" authorId="0" shapeId="0" xr:uid="{DB6F75D5-E288-4543-9478-C7D32E85090E}">
      <text>
        <r>
          <rPr>
            <sz val="9"/>
            <color indexed="81"/>
            <rFont val="ＭＳ Ｐゴシック"/>
            <family val="3"/>
            <charset val="128"/>
          </rPr>
          <t>委託費集計表より自動計算</t>
        </r>
      </text>
    </comment>
    <comment ref="AD21" authorId="0" shapeId="0" xr:uid="{968FD657-BA0B-47A8-A3AD-17B21440DCFE}">
      <text>
        <r>
          <rPr>
            <sz val="9"/>
            <color indexed="81"/>
            <rFont val="ＭＳ Ｐゴシック"/>
            <family val="3"/>
            <charset val="128"/>
          </rPr>
          <t>委託費集計表より自動計算</t>
        </r>
      </text>
    </comment>
    <comment ref="AE21" authorId="0" shapeId="0" xr:uid="{3710DB1E-28FD-49A8-B222-CBA3164CFB15}">
      <text>
        <r>
          <rPr>
            <sz val="9"/>
            <color indexed="81"/>
            <rFont val="ＭＳ Ｐゴシック"/>
            <family val="3"/>
            <charset val="128"/>
          </rPr>
          <t>自動計算</t>
        </r>
      </text>
    </comment>
    <comment ref="AF21" authorId="0" shapeId="0" xr:uid="{E956F97A-B3AA-4662-8300-3AA416F326BA}">
      <text>
        <r>
          <rPr>
            <sz val="9"/>
            <color indexed="81"/>
            <rFont val="ＭＳ Ｐゴシック"/>
            <family val="3"/>
            <charset val="128"/>
          </rPr>
          <t>自動計算</t>
        </r>
      </text>
    </comment>
    <comment ref="AO21" authorId="0" shapeId="0" xr:uid="{83820EFD-2997-4D0C-995D-49C46803829D}">
      <text>
        <r>
          <rPr>
            <sz val="9"/>
            <color indexed="81"/>
            <rFont val="ＭＳ Ｐゴシック"/>
            <family val="3"/>
            <charset val="128"/>
          </rPr>
          <t>委託費集計表より自動計算</t>
        </r>
      </text>
    </comment>
    <comment ref="AP21" authorId="0" shapeId="0" xr:uid="{F3CCBEEA-2231-455A-9229-E0E740639379}">
      <text>
        <r>
          <rPr>
            <sz val="9"/>
            <color indexed="81"/>
            <rFont val="ＭＳ Ｐゴシック"/>
            <family val="3"/>
            <charset val="128"/>
          </rPr>
          <t>委託費集計表より自動計算</t>
        </r>
      </text>
    </comment>
    <comment ref="AQ21" authorId="0" shapeId="0" xr:uid="{29591D1E-B927-4535-8477-E966B1BF5BF2}">
      <text>
        <r>
          <rPr>
            <sz val="9"/>
            <color indexed="81"/>
            <rFont val="ＭＳ Ｐゴシック"/>
            <family val="3"/>
            <charset val="128"/>
          </rPr>
          <t>自動計算</t>
        </r>
      </text>
    </comment>
    <comment ref="AR21" authorId="0" shapeId="0" xr:uid="{1B83DB8C-1EE9-4948-8F5D-B1F4BC77F730}">
      <text>
        <r>
          <rPr>
            <sz val="9"/>
            <color indexed="81"/>
            <rFont val="ＭＳ Ｐゴシック"/>
            <family val="3"/>
            <charset val="128"/>
          </rPr>
          <t>自動計算</t>
        </r>
      </text>
    </comment>
    <comment ref="BA21" authorId="0" shapeId="0" xr:uid="{7823753A-9943-440A-AF02-32EA664A2841}">
      <text>
        <r>
          <rPr>
            <sz val="8"/>
            <color indexed="81"/>
            <rFont val="ＭＳ Ｐゴシック"/>
            <family val="3"/>
            <charset val="128"/>
          </rPr>
          <t>自動計算</t>
        </r>
        <r>
          <rPr>
            <sz val="9"/>
            <color indexed="81"/>
            <rFont val="ＭＳ Ｐゴシック"/>
            <family val="3"/>
            <charset val="128"/>
          </rPr>
          <t xml:space="preserve">
</t>
        </r>
      </text>
    </comment>
    <comment ref="BB21" authorId="0" shapeId="0" xr:uid="{43ED4FEC-C6AF-44D0-B41A-839EAD705E6B}">
      <text>
        <r>
          <rPr>
            <sz val="8"/>
            <color indexed="81"/>
            <rFont val="ＭＳ Ｐゴシック"/>
            <family val="3"/>
            <charset val="128"/>
          </rPr>
          <t>自動計算</t>
        </r>
        <r>
          <rPr>
            <sz val="9"/>
            <color indexed="81"/>
            <rFont val="ＭＳ Ｐゴシック"/>
            <family val="3"/>
            <charset val="128"/>
          </rPr>
          <t xml:space="preserve">
</t>
        </r>
      </text>
    </comment>
    <comment ref="BC21" authorId="0" shapeId="0" xr:uid="{057CBC56-B9E6-4323-90CC-0DE27F51404A}">
      <text>
        <r>
          <rPr>
            <sz val="8"/>
            <color indexed="81"/>
            <rFont val="ＭＳ Ｐゴシック"/>
            <family val="3"/>
            <charset val="128"/>
          </rPr>
          <t>自動計算</t>
        </r>
        <r>
          <rPr>
            <sz val="9"/>
            <color indexed="81"/>
            <rFont val="ＭＳ Ｐゴシック"/>
            <family val="3"/>
            <charset val="128"/>
          </rPr>
          <t xml:space="preserve">
</t>
        </r>
      </text>
    </comment>
    <comment ref="BD21" authorId="0" shapeId="0" xr:uid="{398B50FC-2486-479A-8B6E-4860D2C4F53A}">
      <text>
        <r>
          <rPr>
            <sz val="8"/>
            <color indexed="81"/>
            <rFont val="ＭＳ Ｐゴシック"/>
            <family val="3"/>
            <charset val="128"/>
          </rPr>
          <t>自動計算</t>
        </r>
        <r>
          <rPr>
            <sz val="9"/>
            <color indexed="81"/>
            <rFont val="ＭＳ Ｐゴシック"/>
            <family val="3"/>
            <charset val="128"/>
          </rPr>
          <t xml:space="preserve">
</t>
        </r>
      </text>
    </comment>
    <comment ref="BJ21" authorId="0" shapeId="0" xr:uid="{FD66007E-B0F6-45D5-92C7-4B56DF5DA186}">
      <text>
        <r>
          <rPr>
            <sz val="8"/>
            <color indexed="81"/>
            <rFont val="ＭＳ Ｐゴシック"/>
            <family val="3"/>
            <charset val="128"/>
          </rPr>
          <t>自動計算</t>
        </r>
        <r>
          <rPr>
            <sz val="9"/>
            <color indexed="81"/>
            <rFont val="ＭＳ Ｐゴシック"/>
            <family val="3"/>
            <charset val="128"/>
          </rPr>
          <t xml:space="preserve">
</t>
        </r>
      </text>
    </comment>
    <comment ref="BK21" authorId="0" shapeId="0" xr:uid="{0C96FD67-91C3-4294-B376-87C9987EBC03}">
      <text>
        <r>
          <rPr>
            <sz val="8"/>
            <color indexed="81"/>
            <rFont val="ＭＳ Ｐゴシック"/>
            <family val="3"/>
            <charset val="128"/>
          </rPr>
          <t>自動計算</t>
        </r>
        <r>
          <rPr>
            <sz val="9"/>
            <color indexed="81"/>
            <rFont val="ＭＳ Ｐゴシック"/>
            <family val="3"/>
            <charset val="128"/>
          </rPr>
          <t xml:space="preserve">
</t>
        </r>
      </text>
    </comment>
    <comment ref="BL21" authorId="0" shapeId="0" xr:uid="{FA215658-B4D5-4489-A6B9-350C8FA2A0C8}">
      <text>
        <r>
          <rPr>
            <sz val="8"/>
            <color indexed="81"/>
            <rFont val="ＭＳ Ｐゴシック"/>
            <family val="3"/>
            <charset val="128"/>
          </rPr>
          <t>自動計算</t>
        </r>
        <r>
          <rPr>
            <sz val="9"/>
            <color indexed="81"/>
            <rFont val="ＭＳ Ｐゴシック"/>
            <family val="3"/>
            <charset val="128"/>
          </rPr>
          <t xml:space="preserve">
</t>
        </r>
      </text>
    </comment>
    <comment ref="BM21" authorId="0" shapeId="0" xr:uid="{D9E50C82-05E5-4CD9-8B98-8BECD1308142}">
      <text>
        <r>
          <rPr>
            <sz val="8"/>
            <color indexed="81"/>
            <rFont val="ＭＳ Ｐゴシック"/>
            <family val="3"/>
            <charset val="128"/>
          </rPr>
          <t>自動計算</t>
        </r>
        <r>
          <rPr>
            <sz val="9"/>
            <color indexed="81"/>
            <rFont val="ＭＳ Ｐゴシック"/>
            <family val="3"/>
            <charset val="128"/>
          </rPr>
          <t xml:space="preserve">
</t>
        </r>
      </text>
    </comment>
    <comment ref="BS21" authorId="0" shapeId="0" xr:uid="{3A21E52C-523E-450A-8FAE-F979A5C72A83}">
      <text>
        <r>
          <rPr>
            <sz val="8"/>
            <color indexed="81"/>
            <rFont val="ＭＳ Ｐゴシック"/>
            <family val="3"/>
            <charset val="128"/>
          </rPr>
          <t>自動計算</t>
        </r>
        <r>
          <rPr>
            <sz val="9"/>
            <color indexed="81"/>
            <rFont val="ＭＳ Ｐゴシック"/>
            <family val="3"/>
            <charset val="128"/>
          </rPr>
          <t xml:space="preserve">
</t>
        </r>
      </text>
    </comment>
    <comment ref="BT21" authorId="0" shapeId="0" xr:uid="{491E9E8B-1F07-400F-AAA4-CBF196DCFA15}">
      <text>
        <r>
          <rPr>
            <sz val="8"/>
            <color indexed="81"/>
            <rFont val="ＭＳ Ｐゴシック"/>
            <family val="3"/>
            <charset val="128"/>
          </rPr>
          <t>自動計算</t>
        </r>
        <r>
          <rPr>
            <sz val="9"/>
            <color indexed="81"/>
            <rFont val="ＭＳ Ｐゴシック"/>
            <family val="3"/>
            <charset val="128"/>
          </rPr>
          <t xml:space="preserve">
</t>
        </r>
      </text>
    </comment>
    <comment ref="BU21" authorId="0" shapeId="0" xr:uid="{6CBB2DAD-2F0E-4700-BF10-4AD2A6E62001}">
      <text>
        <r>
          <rPr>
            <sz val="8"/>
            <color indexed="81"/>
            <rFont val="ＭＳ Ｐゴシック"/>
            <family val="3"/>
            <charset val="128"/>
          </rPr>
          <t>自動計算</t>
        </r>
        <r>
          <rPr>
            <sz val="9"/>
            <color indexed="81"/>
            <rFont val="ＭＳ Ｐゴシック"/>
            <family val="3"/>
            <charset val="128"/>
          </rPr>
          <t xml:space="preserve">
</t>
        </r>
      </text>
    </comment>
    <comment ref="BV21" authorId="0" shapeId="0" xr:uid="{CADE61FD-C589-478F-8714-BDA91E265AFA}">
      <text>
        <r>
          <rPr>
            <sz val="8"/>
            <color indexed="81"/>
            <rFont val="ＭＳ Ｐゴシック"/>
            <family val="3"/>
            <charset val="128"/>
          </rPr>
          <t>自動計算</t>
        </r>
        <r>
          <rPr>
            <sz val="9"/>
            <color indexed="81"/>
            <rFont val="ＭＳ Ｐゴシック"/>
            <family val="3"/>
            <charset val="128"/>
          </rPr>
          <t xml:space="preserve">
</t>
        </r>
      </text>
    </comment>
    <comment ref="Q22" authorId="0" shapeId="0" xr:uid="{C312490E-DCDA-41C9-9CF2-BBA1BB7CE443}">
      <text>
        <r>
          <rPr>
            <sz val="9"/>
            <color indexed="81"/>
            <rFont val="ＭＳ Ｐゴシック"/>
            <family val="3"/>
            <charset val="128"/>
          </rPr>
          <t>委託費集計表より自動計算</t>
        </r>
      </text>
    </comment>
    <comment ref="R22" authorId="0" shapeId="0" xr:uid="{1F5ACFAC-431B-4FA8-A132-514390EE792D}">
      <text>
        <r>
          <rPr>
            <sz val="9"/>
            <color indexed="81"/>
            <rFont val="ＭＳ Ｐゴシック"/>
            <family val="3"/>
            <charset val="128"/>
          </rPr>
          <t>委託費集計表より自動計算</t>
        </r>
      </text>
    </comment>
    <comment ref="S22" authorId="0" shapeId="0" xr:uid="{7483EF16-56C8-4333-808C-AAAE10DB4A39}">
      <text>
        <r>
          <rPr>
            <sz val="9"/>
            <color indexed="81"/>
            <rFont val="ＭＳ Ｐゴシック"/>
            <family val="3"/>
            <charset val="128"/>
          </rPr>
          <t>自動計算</t>
        </r>
      </text>
    </comment>
    <comment ref="T22" authorId="0" shapeId="0" xr:uid="{588EB4FD-6AEF-4924-95D0-4006B289426B}">
      <text>
        <r>
          <rPr>
            <sz val="9"/>
            <color indexed="81"/>
            <rFont val="ＭＳ Ｐゴシック"/>
            <family val="3"/>
            <charset val="128"/>
          </rPr>
          <t>自動計算</t>
        </r>
      </text>
    </comment>
    <comment ref="AC23" authorId="0" shapeId="0" xr:uid="{E9441EE4-FC23-40DB-86DD-E404D84F1016}">
      <text>
        <r>
          <rPr>
            <sz val="9"/>
            <color indexed="81"/>
            <rFont val="ＭＳ Ｐゴシック"/>
            <family val="3"/>
            <charset val="128"/>
          </rPr>
          <t>委託費集計表より自動計算</t>
        </r>
      </text>
    </comment>
    <comment ref="AD23" authorId="0" shapeId="0" xr:uid="{701B5722-0DAD-4A9A-9BD5-5AA1B8A9A356}">
      <text>
        <r>
          <rPr>
            <sz val="9"/>
            <color indexed="81"/>
            <rFont val="ＭＳ Ｐゴシック"/>
            <family val="3"/>
            <charset val="128"/>
          </rPr>
          <t>委託費集計表より自動計算</t>
        </r>
      </text>
    </comment>
    <comment ref="AE23" authorId="0" shapeId="0" xr:uid="{13CF63DE-22FB-4ACD-A3F4-3A10332A256E}">
      <text>
        <r>
          <rPr>
            <sz val="9"/>
            <color indexed="81"/>
            <rFont val="ＭＳ Ｐゴシック"/>
            <family val="3"/>
            <charset val="128"/>
          </rPr>
          <t>自動計算</t>
        </r>
      </text>
    </comment>
    <comment ref="AF23" authorId="0" shapeId="0" xr:uid="{AC06DE6C-06D9-40DF-82EA-6096EA71F9C1}">
      <text>
        <r>
          <rPr>
            <sz val="9"/>
            <color indexed="81"/>
            <rFont val="ＭＳ Ｐゴシック"/>
            <family val="3"/>
            <charset val="128"/>
          </rPr>
          <t>自動計算</t>
        </r>
      </text>
    </comment>
    <comment ref="AO23" authorId="0" shapeId="0" xr:uid="{B94C609B-BE3C-457B-9F82-C2DC2FE5BEC6}">
      <text>
        <r>
          <rPr>
            <sz val="9"/>
            <color indexed="81"/>
            <rFont val="ＭＳ Ｐゴシック"/>
            <family val="3"/>
            <charset val="128"/>
          </rPr>
          <t>委託費集計表より自動計算</t>
        </r>
      </text>
    </comment>
    <comment ref="AP23" authorId="0" shapeId="0" xr:uid="{D6EA46CD-6EAC-4C01-9568-BBA6836BDE83}">
      <text>
        <r>
          <rPr>
            <sz val="9"/>
            <color indexed="81"/>
            <rFont val="ＭＳ Ｐゴシック"/>
            <family val="3"/>
            <charset val="128"/>
          </rPr>
          <t>委託費集計表より自動計算</t>
        </r>
      </text>
    </comment>
    <comment ref="AQ23" authorId="0" shapeId="0" xr:uid="{AB2030E0-6FAE-4894-ADAD-1FD2A9093A02}">
      <text>
        <r>
          <rPr>
            <sz val="9"/>
            <color indexed="81"/>
            <rFont val="ＭＳ Ｐゴシック"/>
            <family val="3"/>
            <charset val="128"/>
          </rPr>
          <t>自動計算</t>
        </r>
      </text>
    </comment>
    <comment ref="AR23" authorId="0" shapeId="0" xr:uid="{61241376-6398-4A1B-A287-90A48E388C80}">
      <text>
        <r>
          <rPr>
            <sz val="9"/>
            <color indexed="81"/>
            <rFont val="ＭＳ Ｐゴシック"/>
            <family val="3"/>
            <charset val="128"/>
          </rPr>
          <t>自動計算</t>
        </r>
      </text>
    </comment>
    <comment ref="BA23" authorId="0" shapeId="0" xr:uid="{6968D7B8-7A9C-4CC1-B050-72DA2FB323FD}">
      <text>
        <r>
          <rPr>
            <sz val="8"/>
            <color indexed="81"/>
            <rFont val="ＭＳ Ｐゴシック"/>
            <family val="3"/>
            <charset val="128"/>
          </rPr>
          <t>自動計算</t>
        </r>
        <r>
          <rPr>
            <sz val="9"/>
            <color indexed="81"/>
            <rFont val="ＭＳ Ｐゴシック"/>
            <family val="3"/>
            <charset val="128"/>
          </rPr>
          <t xml:space="preserve">
</t>
        </r>
      </text>
    </comment>
    <comment ref="BB23" authorId="0" shapeId="0" xr:uid="{6683E219-C5FF-4A4D-BDA0-C8C509F210CA}">
      <text>
        <r>
          <rPr>
            <sz val="8"/>
            <color indexed="81"/>
            <rFont val="ＭＳ Ｐゴシック"/>
            <family val="3"/>
            <charset val="128"/>
          </rPr>
          <t>自動計算</t>
        </r>
        <r>
          <rPr>
            <sz val="9"/>
            <color indexed="81"/>
            <rFont val="ＭＳ Ｐゴシック"/>
            <family val="3"/>
            <charset val="128"/>
          </rPr>
          <t xml:space="preserve">
</t>
        </r>
      </text>
    </comment>
    <comment ref="BC23" authorId="0" shapeId="0" xr:uid="{279CBE2F-D42E-4F84-A7D9-07E9B51EE61A}">
      <text>
        <r>
          <rPr>
            <sz val="8"/>
            <color indexed="81"/>
            <rFont val="ＭＳ Ｐゴシック"/>
            <family val="3"/>
            <charset val="128"/>
          </rPr>
          <t>自動計算</t>
        </r>
        <r>
          <rPr>
            <sz val="9"/>
            <color indexed="81"/>
            <rFont val="ＭＳ Ｐゴシック"/>
            <family val="3"/>
            <charset val="128"/>
          </rPr>
          <t xml:space="preserve">
</t>
        </r>
      </text>
    </comment>
    <comment ref="BD23" authorId="0" shapeId="0" xr:uid="{B9C1AFD6-8945-46DD-BD85-DA4C8480B1B6}">
      <text>
        <r>
          <rPr>
            <sz val="8"/>
            <color indexed="81"/>
            <rFont val="ＭＳ Ｐゴシック"/>
            <family val="3"/>
            <charset val="128"/>
          </rPr>
          <t>自動計算</t>
        </r>
        <r>
          <rPr>
            <sz val="9"/>
            <color indexed="81"/>
            <rFont val="ＭＳ Ｐゴシック"/>
            <family val="3"/>
            <charset val="128"/>
          </rPr>
          <t xml:space="preserve">
</t>
        </r>
      </text>
    </comment>
    <comment ref="BJ23" authorId="0" shapeId="0" xr:uid="{5EA3A01F-06FE-468B-9106-568324D7EA82}">
      <text>
        <r>
          <rPr>
            <sz val="8"/>
            <color indexed="81"/>
            <rFont val="ＭＳ Ｐゴシック"/>
            <family val="3"/>
            <charset val="128"/>
          </rPr>
          <t>自動計算</t>
        </r>
        <r>
          <rPr>
            <sz val="9"/>
            <color indexed="81"/>
            <rFont val="ＭＳ Ｐゴシック"/>
            <family val="3"/>
            <charset val="128"/>
          </rPr>
          <t xml:space="preserve">
</t>
        </r>
      </text>
    </comment>
    <comment ref="BK23" authorId="0" shapeId="0" xr:uid="{1C37782E-2D36-418F-A9F7-BBE5E38C235C}">
      <text>
        <r>
          <rPr>
            <sz val="8"/>
            <color indexed="81"/>
            <rFont val="ＭＳ Ｐゴシック"/>
            <family val="3"/>
            <charset val="128"/>
          </rPr>
          <t>自動計算</t>
        </r>
        <r>
          <rPr>
            <sz val="9"/>
            <color indexed="81"/>
            <rFont val="ＭＳ Ｐゴシック"/>
            <family val="3"/>
            <charset val="128"/>
          </rPr>
          <t xml:space="preserve">
</t>
        </r>
      </text>
    </comment>
    <comment ref="BL23" authorId="0" shapeId="0" xr:uid="{19C9AD6F-B267-4B10-8922-AC60DD00A5DC}">
      <text>
        <r>
          <rPr>
            <sz val="8"/>
            <color indexed="81"/>
            <rFont val="ＭＳ Ｐゴシック"/>
            <family val="3"/>
            <charset val="128"/>
          </rPr>
          <t>自動計算</t>
        </r>
        <r>
          <rPr>
            <sz val="9"/>
            <color indexed="81"/>
            <rFont val="ＭＳ Ｐゴシック"/>
            <family val="3"/>
            <charset val="128"/>
          </rPr>
          <t xml:space="preserve">
</t>
        </r>
      </text>
    </comment>
    <comment ref="BM23" authorId="0" shapeId="0" xr:uid="{6BF413A2-031D-4B05-9CB6-686155FD1AAF}">
      <text>
        <r>
          <rPr>
            <sz val="8"/>
            <color indexed="81"/>
            <rFont val="ＭＳ Ｐゴシック"/>
            <family val="3"/>
            <charset val="128"/>
          </rPr>
          <t>自動計算</t>
        </r>
        <r>
          <rPr>
            <sz val="9"/>
            <color indexed="81"/>
            <rFont val="ＭＳ Ｐゴシック"/>
            <family val="3"/>
            <charset val="128"/>
          </rPr>
          <t xml:space="preserve">
</t>
        </r>
      </text>
    </comment>
    <comment ref="BS23" authorId="0" shapeId="0" xr:uid="{7BC8FFB4-4A09-4C16-A95F-5B5EF21169B0}">
      <text>
        <r>
          <rPr>
            <sz val="8"/>
            <color indexed="81"/>
            <rFont val="ＭＳ Ｐゴシック"/>
            <family val="3"/>
            <charset val="128"/>
          </rPr>
          <t>自動計算</t>
        </r>
        <r>
          <rPr>
            <sz val="9"/>
            <color indexed="81"/>
            <rFont val="ＭＳ Ｐゴシック"/>
            <family val="3"/>
            <charset val="128"/>
          </rPr>
          <t xml:space="preserve">
</t>
        </r>
      </text>
    </comment>
    <comment ref="BT23" authorId="0" shapeId="0" xr:uid="{EF1E6058-DF91-4D96-8EB6-BE6F29C6C814}">
      <text>
        <r>
          <rPr>
            <sz val="8"/>
            <color indexed="81"/>
            <rFont val="ＭＳ Ｐゴシック"/>
            <family val="3"/>
            <charset val="128"/>
          </rPr>
          <t>自動計算</t>
        </r>
        <r>
          <rPr>
            <sz val="9"/>
            <color indexed="81"/>
            <rFont val="ＭＳ Ｐゴシック"/>
            <family val="3"/>
            <charset val="128"/>
          </rPr>
          <t xml:space="preserve">
</t>
        </r>
      </text>
    </comment>
    <comment ref="BU23" authorId="0" shapeId="0" xr:uid="{B7CFA0D8-69FB-4C5E-8A4A-5141FF52F3CE}">
      <text>
        <r>
          <rPr>
            <sz val="8"/>
            <color indexed="81"/>
            <rFont val="ＭＳ Ｐゴシック"/>
            <family val="3"/>
            <charset val="128"/>
          </rPr>
          <t>自動計算</t>
        </r>
        <r>
          <rPr>
            <sz val="9"/>
            <color indexed="81"/>
            <rFont val="ＭＳ Ｐゴシック"/>
            <family val="3"/>
            <charset val="128"/>
          </rPr>
          <t xml:space="preserve">
</t>
        </r>
      </text>
    </comment>
    <comment ref="BV23" authorId="0" shapeId="0" xr:uid="{71DCC3DF-07A0-43B8-A19C-C9C6A696D138}">
      <text>
        <r>
          <rPr>
            <sz val="8"/>
            <color indexed="81"/>
            <rFont val="ＭＳ Ｐゴシック"/>
            <family val="3"/>
            <charset val="128"/>
          </rPr>
          <t>自動計算</t>
        </r>
        <r>
          <rPr>
            <sz val="9"/>
            <color indexed="81"/>
            <rFont val="ＭＳ Ｐゴシック"/>
            <family val="3"/>
            <charset val="128"/>
          </rPr>
          <t xml:space="preserve">
</t>
        </r>
      </text>
    </comment>
    <comment ref="Q24" authorId="0" shapeId="0" xr:uid="{1034A0C6-A141-48AA-9F6F-C94CE850A705}">
      <text>
        <r>
          <rPr>
            <sz val="9"/>
            <color indexed="81"/>
            <rFont val="ＭＳ Ｐゴシック"/>
            <family val="3"/>
            <charset val="128"/>
          </rPr>
          <t>委託費集計表より自動計算</t>
        </r>
      </text>
    </comment>
    <comment ref="R24" authorId="0" shapeId="0" xr:uid="{D4FFF221-6060-4204-AD43-A56A32E6D3C7}">
      <text>
        <r>
          <rPr>
            <sz val="9"/>
            <color indexed="81"/>
            <rFont val="ＭＳ Ｐゴシック"/>
            <family val="3"/>
            <charset val="128"/>
          </rPr>
          <t>委託費集計表より自動計算</t>
        </r>
      </text>
    </comment>
    <comment ref="S24" authorId="0" shapeId="0" xr:uid="{41DDD256-76AB-4ACD-A522-C8C7FF464E97}">
      <text>
        <r>
          <rPr>
            <sz val="9"/>
            <color indexed="81"/>
            <rFont val="ＭＳ Ｐゴシック"/>
            <family val="3"/>
            <charset val="128"/>
          </rPr>
          <t>自動計算</t>
        </r>
      </text>
    </comment>
    <comment ref="T24" authorId="0" shapeId="0" xr:uid="{F022F7DE-F7F4-488E-81E6-49DFBC1B3159}">
      <text>
        <r>
          <rPr>
            <sz val="9"/>
            <color indexed="81"/>
            <rFont val="ＭＳ Ｐゴシック"/>
            <family val="3"/>
            <charset val="128"/>
          </rPr>
          <t>自動計算</t>
        </r>
      </text>
    </comment>
    <comment ref="AC25" authorId="0" shapeId="0" xr:uid="{EE5C102D-70E3-48F4-A7DD-8136035D8606}">
      <text>
        <r>
          <rPr>
            <sz val="9"/>
            <color indexed="81"/>
            <rFont val="ＭＳ Ｐゴシック"/>
            <family val="3"/>
            <charset val="128"/>
          </rPr>
          <t>委託費集計表より自動計算</t>
        </r>
      </text>
    </comment>
    <comment ref="AD25" authorId="0" shapeId="0" xr:uid="{5B44D146-6EDF-41A3-AF24-C8BD989E6536}">
      <text>
        <r>
          <rPr>
            <sz val="9"/>
            <color indexed="81"/>
            <rFont val="ＭＳ Ｐゴシック"/>
            <family val="3"/>
            <charset val="128"/>
          </rPr>
          <t>委託費集計表より自動計算</t>
        </r>
      </text>
    </comment>
    <comment ref="AE25" authorId="0" shapeId="0" xr:uid="{AD4C9A17-B7D3-4938-997D-F83DDB4701E0}">
      <text>
        <r>
          <rPr>
            <sz val="9"/>
            <color indexed="81"/>
            <rFont val="ＭＳ Ｐゴシック"/>
            <family val="3"/>
            <charset val="128"/>
          </rPr>
          <t>自動計算</t>
        </r>
      </text>
    </comment>
    <comment ref="AF25" authorId="0" shapeId="0" xr:uid="{A05EB1AD-761D-4247-90DD-13E18678BFE4}">
      <text>
        <r>
          <rPr>
            <sz val="9"/>
            <color indexed="81"/>
            <rFont val="ＭＳ Ｐゴシック"/>
            <family val="3"/>
            <charset val="128"/>
          </rPr>
          <t>自動計算</t>
        </r>
      </text>
    </comment>
    <comment ref="AO25" authorId="0" shapeId="0" xr:uid="{9EAC9CCE-9896-4C8F-A539-BC968BC56373}">
      <text>
        <r>
          <rPr>
            <sz val="9"/>
            <color indexed="81"/>
            <rFont val="ＭＳ Ｐゴシック"/>
            <family val="3"/>
            <charset val="128"/>
          </rPr>
          <t>委託費集計表より自動計算</t>
        </r>
      </text>
    </comment>
    <comment ref="AP25" authorId="0" shapeId="0" xr:uid="{93A15FBB-6BEA-4206-BD7A-CAE7394A04C9}">
      <text>
        <r>
          <rPr>
            <sz val="9"/>
            <color indexed="81"/>
            <rFont val="ＭＳ Ｐゴシック"/>
            <family val="3"/>
            <charset val="128"/>
          </rPr>
          <t>委託費集計表より自動計算</t>
        </r>
      </text>
    </comment>
    <comment ref="AQ25" authorId="0" shapeId="0" xr:uid="{0B7989EF-885C-479D-A6D7-F044D43EBA2C}">
      <text>
        <r>
          <rPr>
            <sz val="9"/>
            <color indexed="81"/>
            <rFont val="ＭＳ Ｐゴシック"/>
            <family val="3"/>
            <charset val="128"/>
          </rPr>
          <t>自動計算</t>
        </r>
      </text>
    </comment>
    <comment ref="AR25" authorId="0" shapeId="0" xr:uid="{B1D5E026-0E76-4981-9985-66141AAA0EA6}">
      <text>
        <r>
          <rPr>
            <sz val="9"/>
            <color indexed="81"/>
            <rFont val="ＭＳ Ｐゴシック"/>
            <family val="3"/>
            <charset val="128"/>
          </rPr>
          <t>自動計算</t>
        </r>
      </text>
    </comment>
    <comment ref="BA25" authorId="0" shapeId="0" xr:uid="{D58F44E7-6760-40FA-AE50-E6C7C20569C4}">
      <text>
        <r>
          <rPr>
            <sz val="8"/>
            <color indexed="81"/>
            <rFont val="ＭＳ Ｐゴシック"/>
            <family val="3"/>
            <charset val="128"/>
          </rPr>
          <t>自動計算</t>
        </r>
        <r>
          <rPr>
            <sz val="9"/>
            <color indexed="81"/>
            <rFont val="ＭＳ Ｐゴシック"/>
            <family val="3"/>
            <charset val="128"/>
          </rPr>
          <t xml:space="preserve">
</t>
        </r>
      </text>
    </comment>
    <comment ref="BB25" authorId="0" shapeId="0" xr:uid="{D1F72000-BD88-4E6E-9227-AC2340A85CAC}">
      <text>
        <r>
          <rPr>
            <sz val="8"/>
            <color indexed="81"/>
            <rFont val="ＭＳ Ｐゴシック"/>
            <family val="3"/>
            <charset val="128"/>
          </rPr>
          <t>自動計算</t>
        </r>
        <r>
          <rPr>
            <sz val="9"/>
            <color indexed="81"/>
            <rFont val="ＭＳ Ｐゴシック"/>
            <family val="3"/>
            <charset val="128"/>
          </rPr>
          <t xml:space="preserve">
</t>
        </r>
      </text>
    </comment>
    <comment ref="BC25" authorId="0" shapeId="0" xr:uid="{3FD7DE55-DF25-400D-97C1-1C68D4B93AEF}">
      <text>
        <r>
          <rPr>
            <sz val="8"/>
            <color indexed="81"/>
            <rFont val="ＭＳ Ｐゴシック"/>
            <family val="3"/>
            <charset val="128"/>
          </rPr>
          <t>自動計算</t>
        </r>
        <r>
          <rPr>
            <sz val="9"/>
            <color indexed="81"/>
            <rFont val="ＭＳ Ｐゴシック"/>
            <family val="3"/>
            <charset val="128"/>
          </rPr>
          <t xml:space="preserve">
</t>
        </r>
      </text>
    </comment>
    <comment ref="BD25" authorId="0" shapeId="0" xr:uid="{F00B3258-0218-44E7-8EDC-C5D799968053}">
      <text>
        <r>
          <rPr>
            <sz val="8"/>
            <color indexed="81"/>
            <rFont val="ＭＳ Ｐゴシック"/>
            <family val="3"/>
            <charset val="128"/>
          </rPr>
          <t>自動計算</t>
        </r>
        <r>
          <rPr>
            <sz val="9"/>
            <color indexed="81"/>
            <rFont val="ＭＳ Ｐゴシック"/>
            <family val="3"/>
            <charset val="128"/>
          </rPr>
          <t xml:space="preserve">
</t>
        </r>
      </text>
    </comment>
    <comment ref="BJ25" authorId="0" shapeId="0" xr:uid="{EE4CFC46-5C9D-4FAB-8D11-595142C3C81D}">
      <text>
        <r>
          <rPr>
            <sz val="8"/>
            <color indexed="81"/>
            <rFont val="ＭＳ Ｐゴシック"/>
            <family val="3"/>
            <charset val="128"/>
          </rPr>
          <t>自動計算</t>
        </r>
        <r>
          <rPr>
            <sz val="9"/>
            <color indexed="81"/>
            <rFont val="ＭＳ Ｐゴシック"/>
            <family val="3"/>
            <charset val="128"/>
          </rPr>
          <t xml:space="preserve">
</t>
        </r>
      </text>
    </comment>
    <comment ref="BK25" authorId="0" shapeId="0" xr:uid="{1BA867D2-B94E-42CE-A0A5-F02DDBFEF9FB}">
      <text>
        <r>
          <rPr>
            <sz val="8"/>
            <color indexed="81"/>
            <rFont val="ＭＳ Ｐゴシック"/>
            <family val="3"/>
            <charset val="128"/>
          </rPr>
          <t>自動計算</t>
        </r>
        <r>
          <rPr>
            <sz val="9"/>
            <color indexed="81"/>
            <rFont val="ＭＳ Ｐゴシック"/>
            <family val="3"/>
            <charset val="128"/>
          </rPr>
          <t xml:space="preserve">
</t>
        </r>
      </text>
    </comment>
    <comment ref="BL25" authorId="0" shapeId="0" xr:uid="{A299B88A-2D1F-4A3E-96B7-AAA94CE48F12}">
      <text>
        <r>
          <rPr>
            <sz val="8"/>
            <color indexed="81"/>
            <rFont val="ＭＳ Ｐゴシック"/>
            <family val="3"/>
            <charset val="128"/>
          </rPr>
          <t>自動計算</t>
        </r>
        <r>
          <rPr>
            <sz val="9"/>
            <color indexed="81"/>
            <rFont val="ＭＳ Ｐゴシック"/>
            <family val="3"/>
            <charset val="128"/>
          </rPr>
          <t xml:space="preserve">
</t>
        </r>
      </text>
    </comment>
    <comment ref="BM25" authorId="0" shapeId="0" xr:uid="{6C7FFF78-9DFC-4847-9A31-4ABC7AB64CC7}">
      <text>
        <r>
          <rPr>
            <sz val="8"/>
            <color indexed="81"/>
            <rFont val="ＭＳ Ｐゴシック"/>
            <family val="3"/>
            <charset val="128"/>
          </rPr>
          <t>自動計算</t>
        </r>
        <r>
          <rPr>
            <sz val="9"/>
            <color indexed="81"/>
            <rFont val="ＭＳ Ｐゴシック"/>
            <family val="3"/>
            <charset val="128"/>
          </rPr>
          <t xml:space="preserve">
</t>
        </r>
      </text>
    </comment>
    <comment ref="BS25" authorId="0" shapeId="0" xr:uid="{BB06C445-1977-4973-82A9-58D10710D108}">
      <text>
        <r>
          <rPr>
            <sz val="8"/>
            <color indexed="81"/>
            <rFont val="ＭＳ Ｐゴシック"/>
            <family val="3"/>
            <charset val="128"/>
          </rPr>
          <t>自動計算</t>
        </r>
        <r>
          <rPr>
            <sz val="9"/>
            <color indexed="81"/>
            <rFont val="ＭＳ Ｐゴシック"/>
            <family val="3"/>
            <charset val="128"/>
          </rPr>
          <t xml:space="preserve">
</t>
        </r>
      </text>
    </comment>
    <comment ref="BT25" authorId="0" shapeId="0" xr:uid="{00559402-8ECF-4C5C-800A-2F238787C48A}">
      <text>
        <r>
          <rPr>
            <sz val="8"/>
            <color indexed="81"/>
            <rFont val="ＭＳ Ｐゴシック"/>
            <family val="3"/>
            <charset val="128"/>
          </rPr>
          <t>自動計算</t>
        </r>
        <r>
          <rPr>
            <sz val="9"/>
            <color indexed="81"/>
            <rFont val="ＭＳ Ｐゴシック"/>
            <family val="3"/>
            <charset val="128"/>
          </rPr>
          <t xml:space="preserve">
</t>
        </r>
      </text>
    </comment>
    <comment ref="BU25" authorId="0" shapeId="0" xr:uid="{DF052710-F4B4-4B9C-8336-E79DFEA32802}">
      <text>
        <r>
          <rPr>
            <sz val="8"/>
            <color indexed="81"/>
            <rFont val="ＭＳ Ｐゴシック"/>
            <family val="3"/>
            <charset val="128"/>
          </rPr>
          <t>自動計算</t>
        </r>
        <r>
          <rPr>
            <sz val="9"/>
            <color indexed="81"/>
            <rFont val="ＭＳ Ｐゴシック"/>
            <family val="3"/>
            <charset val="128"/>
          </rPr>
          <t xml:space="preserve">
</t>
        </r>
      </text>
    </comment>
    <comment ref="BV25" authorId="0" shapeId="0" xr:uid="{35E2C0B1-9C23-4D9C-8B81-4026ADC86639}">
      <text>
        <r>
          <rPr>
            <sz val="8"/>
            <color indexed="81"/>
            <rFont val="ＭＳ Ｐゴシック"/>
            <family val="3"/>
            <charset val="128"/>
          </rPr>
          <t>自動計算</t>
        </r>
        <r>
          <rPr>
            <sz val="9"/>
            <color indexed="81"/>
            <rFont val="ＭＳ Ｐゴシック"/>
            <family val="3"/>
            <charset val="128"/>
          </rPr>
          <t xml:space="preserve">
</t>
        </r>
      </text>
    </comment>
    <comment ref="Q26" authorId="0" shapeId="0" xr:uid="{B164A9F0-425C-4E0F-88ED-0E6F476429CD}">
      <text>
        <r>
          <rPr>
            <sz val="9"/>
            <color indexed="81"/>
            <rFont val="ＭＳ Ｐゴシック"/>
            <family val="3"/>
            <charset val="128"/>
          </rPr>
          <t>委託費集計表より自動計算</t>
        </r>
      </text>
    </comment>
    <comment ref="R26" authorId="0" shapeId="0" xr:uid="{F27A6FFB-7868-4DD7-B9BA-CB2AE2D71975}">
      <text>
        <r>
          <rPr>
            <sz val="9"/>
            <color indexed="81"/>
            <rFont val="ＭＳ Ｐゴシック"/>
            <family val="3"/>
            <charset val="128"/>
          </rPr>
          <t>委託費集計表より自動計算</t>
        </r>
      </text>
    </comment>
    <comment ref="S26" authorId="0" shapeId="0" xr:uid="{42A3889D-4758-42E5-8C4D-3DC54B6D2EFC}">
      <text>
        <r>
          <rPr>
            <sz val="9"/>
            <color indexed="81"/>
            <rFont val="ＭＳ Ｐゴシック"/>
            <family val="3"/>
            <charset val="128"/>
          </rPr>
          <t>自動計算</t>
        </r>
      </text>
    </comment>
    <comment ref="T26" authorId="0" shapeId="0" xr:uid="{F59C51C6-31CD-4E15-A653-058FD6E29B6B}">
      <text>
        <r>
          <rPr>
            <sz val="9"/>
            <color indexed="81"/>
            <rFont val="ＭＳ Ｐゴシック"/>
            <family val="3"/>
            <charset val="128"/>
          </rPr>
          <t>自動計算</t>
        </r>
      </text>
    </comment>
    <comment ref="W26" authorId="2" shapeId="0" xr:uid="{BDE09BDA-1796-400F-8CA4-6F3E2D249A9E}">
      <text>
        <r>
          <rPr>
            <b/>
            <sz val="9"/>
            <color indexed="81"/>
            <rFont val="MS P ゴシック"/>
            <family val="3"/>
            <charset val="128"/>
          </rPr>
          <t>集計表から自動計算</t>
        </r>
        <r>
          <rPr>
            <sz val="9"/>
            <color indexed="81"/>
            <rFont val="MS P ゴシック"/>
            <family val="3"/>
            <charset val="128"/>
          </rPr>
          <t xml:space="preserve">
</t>
        </r>
      </text>
    </comment>
    <comment ref="AC27" authorId="0" shapeId="0" xr:uid="{CE69ADF9-E878-4162-8D0B-14A2862BCFC7}">
      <text>
        <r>
          <rPr>
            <sz val="9"/>
            <color indexed="81"/>
            <rFont val="ＭＳ Ｐゴシック"/>
            <family val="3"/>
            <charset val="128"/>
          </rPr>
          <t>委託費集計表より自動計算</t>
        </r>
      </text>
    </comment>
    <comment ref="AD27" authorId="0" shapeId="0" xr:uid="{64F6A993-5160-4233-8097-510C94AA421E}">
      <text>
        <r>
          <rPr>
            <sz val="9"/>
            <color indexed="81"/>
            <rFont val="ＭＳ Ｐゴシック"/>
            <family val="3"/>
            <charset val="128"/>
          </rPr>
          <t>委託費集計表より自動計算</t>
        </r>
      </text>
    </comment>
    <comment ref="AE27" authorId="0" shapeId="0" xr:uid="{7A056A65-9880-4E5E-9974-BA8F1F904CBD}">
      <text>
        <r>
          <rPr>
            <sz val="9"/>
            <color indexed="81"/>
            <rFont val="ＭＳ Ｐゴシック"/>
            <family val="3"/>
            <charset val="128"/>
          </rPr>
          <t>自動計算</t>
        </r>
      </text>
    </comment>
    <comment ref="AF27" authorId="0" shapeId="0" xr:uid="{F22BD185-3FCD-4BCC-8717-2E7EBE0F81F2}">
      <text>
        <r>
          <rPr>
            <sz val="9"/>
            <color indexed="81"/>
            <rFont val="ＭＳ Ｐゴシック"/>
            <family val="3"/>
            <charset val="128"/>
          </rPr>
          <t>自動計算</t>
        </r>
      </text>
    </comment>
    <comment ref="AI27" authorId="2" shapeId="0" xr:uid="{30DB4733-A5CC-4228-B52D-60B496B02410}">
      <text>
        <r>
          <rPr>
            <b/>
            <sz val="9"/>
            <color indexed="81"/>
            <rFont val="MS P ゴシック"/>
            <family val="3"/>
            <charset val="128"/>
          </rPr>
          <t>集計表から自動計算</t>
        </r>
        <r>
          <rPr>
            <sz val="9"/>
            <color indexed="81"/>
            <rFont val="MS P ゴシック"/>
            <family val="3"/>
            <charset val="128"/>
          </rPr>
          <t xml:space="preserve">
</t>
        </r>
      </text>
    </comment>
    <comment ref="AO27" authorId="0" shapeId="0" xr:uid="{E4FC2107-606B-4256-8EED-E8E46CB70EA4}">
      <text>
        <r>
          <rPr>
            <sz val="9"/>
            <color indexed="81"/>
            <rFont val="ＭＳ Ｐゴシック"/>
            <family val="3"/>
            <charset val="128"/>
          </rPr>
          <t>委託費集計表より自動計算</t>
        </r>
      </text>
    </comment>
    <comment ref="AP27" authorId="0" shapeId="0" xr:uid="{22DE91B3-6DEB-4510-8C9D-57716F7EEC86}">
      <text>
        <r>
          <rPr>
            <sz val="9"/>
            <color indexed="81"/>
            <rFont val="ＭＳ Ｐゴシック"/>
            <family val="3"/>
            <charset val="128"/>
          </rPr>
          <t>委託費集計表より自動計算</t>
        </r>
      </text>
    </comment>
    <comment ref="AQ27" authorId="0" shapeId="0" xr:uid="{45CB5712-0D0F-4014-9C50-91120FB5F16D}">
      <text>
        <r>
          <rPr>
            <sz val="9"/>
            <color indexed="81"/>
            <rFont val="ＭＳ Ｐゴシック"/>
            <family val="3"/>
            <charset val="128"/>
          </rPr>
          <t>自動計算</t>
        </r>
      </text>
    </comment>
    <comment ref="AR27" authorId="0" shapeId="0" xr:uid="{AA10833B-B125-400C-82C8-20C491CCDB5E}">
      <text>
        <r>
          <rPr>
            <sz val="9"/>
            <color indexed="81"/>
            <rFont val="ＭＳ Ｐゴシック"/>
            <family val="3"/>
            <charset val="128"/>
          </rPr>
          <t>自動計算</t>
        </r>
      </text>
    </comment>
    <comment ref="AU27" authorId="2" shapeId="0" xr:uid="{5AD906E3-874A-4E71-9700-947890D01D2C}">
      <text>
        <r>
          <rPr>
            <b/>
            <sz val="9"/>
            <color indexed="81"/>
            <rFont val="MS P ゴシック"/>
            <family val="3"/>
            <charset val="128"/>
          </rPr>
          <t>集計表から自動計算</t>
        </r>
        <r>
          <rPr>
            <sz val="9"/>
            <color indexed="81"/>
            <rFont val="MS P ゴシック"/>
            <family val="3"/>
            <charset val="128"/>
          </rPr>
          <t xml:space="preserve">
</t>
        </r>
      </text>
    </comment>
    <comment ref="BA27" authorId="0" shapeId="0" xr:uid="{D8FDEA1B-DBF2-45B8-8CEF-E094BCD6798A}">
      <text>
        <r>
          <rPr>
            <sz val="8"/>
            <color indexed="81"/>
            <rFont val="ＭＳ Ｐゴシック"/>
            <family val="3"/>
            <charset val="128"/>
          </rPr>
          <t>自動計算</t>
        </r>
        <r>
          <rPr>
            <sz val="9"/>
            <color indexed="81"/>
            <rFont val="ＭＳ Ｐゴシック"/>
            <family val="3"/>
            <charset val="128"/>
          </rPr>
          <t xml:space="preserve">
</t>
        </r>
      </text>
    </comment>
    <comment ref="BB27" authorId="0" shapeId="0" xr:uid="{BCC1648D-0F42-4CDB-8F19-1E061814981E}">
      <text>
        <r>
          <rPr>
            <sz val="8"/>
            <color indexed="81"/>
            <rFont val="ＭＳ Ｐゴシック"/>
            <family val="3"/>
            <charset val="128"/>
          </rPr>
          <t>自動計算</t>
        </r>
        <r>
          <rPr>
            <sz val="9"/>
            <color indexed="81"/>
            <rFont val="ＭＳ Ｐゴシック"/>
            <family val="3"/>
            <charset val="128"/>
          </rPr>
          <t xml:space="preserve">
</t>
        </r>
      </text>
    </comment>
    <comment ref="BC27" authorId="0" shapeId="0" xr:uid="{F5458D39-845B-45FF-A21F-3EA28766D909}">
      <text>
        <r>
          <rPr>
            <sz val="8"/>
            <color indexed="81"/>
            <rFont val="ＭＳ Ｐゴシック"/>
            <family val="3"/>
            <charset val="128"/>
          </rPr>
          <t>自動計算</t>
        </r>
        <r>
          <rPr>
            <sz val="9"/>
            <color indexed="81"/>
            <rFont val="ＭＳ Ｐゴシック"/>
            <family val="3"/>
            <charset val="128"/>
          </rPr>
          <t xml:space="preserve">
</t>
        </r>
      </text>
    </comment>
    <comment ref="BD27" authorId="0" shapeId="0" xr:uid="{8901CBAA-52E1-4E39-B7A5-C9925D8015E7}">
      <text>
        <r>
          <rPr>
            <sz val="8"/>
            <color indexed="81"/>
            <rFont val="ＭＳ Ｐゴシック"/>
            <family val="3"/>
            <charset val="128"/>
          </rPr>
          <t>自動計算</t>
        </r>
        <r>
          <rPr>
            <sz val="9"/>
            <color indexed="81"/>
            <rFont val="ＭＳ Ｐゴシック"/>
            <family val="3"/>
            <charset val="128"/>
          </rPr>
          <t xml:space="preserve">
</t>
        </r>
      </text>
    </comment>
    <comment ref="BJ27" authorId="0" shapeId="0" xr:uid="{D651FA92-E4D2-4CB2-B2E0-4A2422EA3C80}">
      <text>
        <r>
          <rPr>
            <sz val="8"/>
            <color indexed="81"/>
            <rFont val="ＭＳ Ｐゴシック"/>
            <family val="3"/>
            <charset val="128"/>
          </rPr>
          <t>自動計算</t>
        </r>
        <r>
          <rPr>
            <sz val="9"/>
            <color indexed="81"/>
            <rFont val="ＭＳ Ｐゴシック"/>
            <family val="3"/>
            <charset val="128"/>
          </rPr>
          <t xml:space="preserve">
</t>
        </r>
      </text>
    </comment>
    <comment ref="BK27" authorId="0" shapeId="0" xr:uid="{74473BD2-E687-44FF-9E52-7FEC64227C6B}">
      <text>
        <r>
          <rPr>
            <sz val="8"/>
            <color indexed="81"/>
            <rFont val="ＭＳ Ｐゴシック"/>
            <family val="3"/>
            <charset val="128"/>
          </rPr>
          <t>自動計算</t>
        </r>
        <r>
          <rPr>
            <sz val="9"/>
            <color indexed="81"/>
            <rFont val="ＭＳ Ｐゴシック"/>
            <family val="3"/>
            <charset val="128"/>
          </rPr>
          <t xml:space="preserve">
</t>
        </r>
      </text>
    </comment>
    <comment ref="BL27" authorId="0" shapeId="0" xr:uid="{5E725B86-5F99-4993-8698-E0F5FF6D2CD2}">
      <text>
        <r>
          <rPr>
            <sz val="8"/>
            <color indexed="81"/>
            <rFont val="ＭＳ Ｐゴシック"/>
            <family val="3"/>
            <charset val="128"/>
          </rPr>
          <t>自動計算</t>
        </r>
        <r>
          <rPr>
            <sz val="9"/>
            <color indexed="81"/>
            <rFont val="ＭＳ Ｐゴシック"/>
            <family val="3"/>
            <charset val="128"/>
          </rPr>
          <t xml:space="preserve">
</t>
        </r>
      </text>
    </comment>
    <comment ref="BM27" authorId="0" shapeId="0" xr:uid="{44BFEA37-9AED-423F-90F4-2E792C4091C2}">
      <text>
        <r>
          <rPr>
            <sz val="8"/>
            <color indexed="81"/>
            <rFont val="ＭＳ Ｐゴシック"/>
            <family val="3"/>
            <charset val="128"/>
          </rPr>
          <t>自動計算</t>
        </r>
        <r>
          <rPr>
            <sz val="9"/>
            <color indexed="81"/>
            <rFont val="ＭＳ Ｐゴシック"/>
            <family val="3"/>
            <charset val="128"/>
          </rPr>
          <t xml:space="preserve">
</t>
        </r>
      </text>
    </comment>
    <comment ref="BS27" authorId="0" shapeId="0" xr:uid="{A80E3945-AC59-4081-91FF-0C78FCE78B8B}">
      <text>
        <r>
          <rPr>
            <sz val="8"/>
            <color indexed="81"/>
            <rFont val="ＭＳ Ｐゴシック"/>
            <family val="3"/>
            <charset val="128"/>
          </rPr>
          <t>自動計算</t>
        </r>
        <r>
          <rPr>
            <sz val="9"/>
            <color indexed="81"/>
            <rFont val="ＭＳ Ｐゴシック"/>
            <family val="3"/>
            <charset val="128"/>
          </rPr>
          <t xml:space="preserve">
</t>
        </r>
      </text>
    </comment>
    <comment ref="BT27" authorId="0" shapeId="0" xr:uid="{67D15685-E682-450F-B2DD-98AB7066F0C5}">
      <text>
        <r>
          <rPr>
            <sz val="8"/>
            <color indexed="81"/>
            <rFont val="ＭＳ Ｐゴシック"/>
            <family val="3"/>
            <charset val="128"/>
          </rPr>
          <t>自動計算</t>
        </r>
        <r>
          <rPr>
            <sz val="9"/>
            <color indexed="81"/>
            <rFont val="ＭＳ Ｐゴシック"/>
            <family val="3"/>
            <charset val="128"/>
          </rPr>
          <t xml:space="preserve">
</t>
        </r>
      </text>
    </comment>
    <comment ref="BU27" authorId="0" shapeId="0" xr:uid="{BD999B9F-DD3E-4E97-A52F-347A5C9135F6}">
      <text>
        <r>
          <rPr>
            <sz val="8"/>
            <color indexed="81"/>
            <rFont val="ＭＳ Ｐゴシック"/>
            <family val="3"/>
            <charset val="128"/>
          </rPr>
          <t>自動計算</t>
        </r>
        <r>
          <rPr>
            <sz val="9"/>
            <color indexed="81"/>
            <rFont val="ＭＳ Ｐゴシック"/>
            <family val="3"/>
            <charset val="128"/>
          </rPr>
          <t xml:space="preserve">
</t>
        </r>
      </text>
    </comment>
    <comment ref="BV27" authorId="0" shapeId="0" xr:uid="{2850EBE1-D478-437F-A138-4DEE6DF8244F}">
      <text>
        <r>
          <rPr>
            <sz val="8"/>
            <color indexed="81"/>
            <rFont val="ＭＳ Ｐゴシック"/>
            <family val="3"/>
            <charset val="128"/>
          </rPr>
          <t>自動計算</t>
        </r>
        <r>
          <rPr>
            <sz val="9"/>
            <color indexed="81"/>
            <rFont val="ＭＳ Ｐゴシック"/>
            <family val="3"/>
            <charset val="128"/>
          </rPr>
          <t xml:space="preserve">
</t>
        </r>
      </text>
    </comment>
    <comment ref="BA28" authorId="0" shapeId="0" xr:uid="{B5013869-B76A-4AB4-AB20-CE0110821A17}">
      <text>
        <r>
          <rPr>
            <sz val="8"/>
            <color indexed="81"/>
            <rFont val="ＭＳ Ｐゴシック"/>
            <family val="3"/>
            <charset val="128"/>
          </rPr>
          <t>自動計算</t>
        </r>
        <r>
          <rPr>
            <sz val="9"/>
            <color indexed="81"/>
            <rFont val="ＭＳ Ｐゴシック"/>
            <family val="3"/>
            <charset val="128"/>
          </rPr>
          <t xml:space="preserve">
</t>
        </r>
      </text>
    </comment>
    <comment ref="BB28" authorId="0" shapeId="0" xr:uid="{C5B60DCD-0A1A-4DF8-9322-326D12DE5A75}">
      <text>
        <r>
          <rPr>
            <sz val="8"/>
            <color indexed="81"/>
            <rFont val="ＭＳ Ｐゴシック"/>
            <family val="3"/>
            <charset val="128"/>
          </rPr>
          <t>自動計算</t>
        </r>
        <r>
          <rPr>
            <sz val="9"/>
            <color indexed="81"/>
            <rFont val="ＭＳ Ｐゴシック"/>
            <family val="3"/>
            <charset val="128"/>
          </rPr>
          <t xml:space="preserve">
</t>
        </r>
      </text>
    </comment>
    <comment ref="BC28" authorId="0" shapeId="0" xr:uid="{7D0BEF3C-5CBF-416B-BAA6-8B43E5B45293}">
      <text>
        <r>
          <rPr>
            <sz val="8"/>
            <color indexed="81"/>
            <rFont val="ＭＳ Ｐゴシック"/>
            <family val="3"/>
            <charset val="128"/>
          </rPr>
          <t>自動計算</t>
        </r>
        <r>
          <rPr>
            <sz val="9"/>
            <color indexed="81"/>
            <rFont val="ＭＳ Ｐゴシック"/>
            <family val="3"/>
            <charset val="128"/>
          </rPr>
          <t xml:space="preserve">
</t>
        </r>
      </text>
    </comment>
    <comment ref="BD28" authorId="0" shapeId="0" xr:uid="{E0274DCC-8D78-4B9B-8A2E-11142A5F2E3E}">
      <text>
        <r>
          <rPr>
            <sz val="8"/>
            <color indexed="81"/>
            <rFont val="ＭＳ Ｐゴシック"/>
            <family val="3"/>
            <charset val="128"/>
          </rPr>
          <t>自動計算</t>
        </r>
        <r>
          <rPr>
            <sz val="9"/>
            <color indexed="81"/>
            <rFont val="ＭＳ Ｐゴシック"/>
            <family val="3"/>
            <charset val="128"/>
          </rPr>
          <t xml:space="preserve">
</t>
        </r>
      </text>
    </comment>
    <comment ref="BJ28" authorId="0" shapeId="0" xr:uid="{A347B298-715B-4748-8DD7-C1FCE7988399}">
      <text>
        <r>
          <rPr>
            <sz val="8"/>
            <color indexed="81"/>
            <rFont val="ＭＳ Ｐゴシック"/>
            <family val="3"/>
            <charset val="128"/>
          </rPr>
          <t>自動計算</t>
        </r>
        <r>
          <rPr>
            <sz val="9"/>
            <color indexed="81"/>
            <rFont val="ＭＳ Ｐゴシック"/>
            <family val="3"/>
            <charset val="128"/>
          </rPr>
          <t xml:space="preserve">
</t>
        </r>
      </text>
    </comment>
    <comment ref="BK28" authorId="0" shapeId="0" xr:uid="{6AB167A4-B241-4EC9-864E-D95D9A36AB23}">
      <text>
        <r>
          <rPr>
            <sz val="8"/>
            <color indexed="81"/>
            <rFont val="ＭＳ Ｐゴシック"/>
            <family val="3"/>
            <charset val="128"/>
          </rPr>
          <t>自動計算</t>
        </r>
        <r>
          <rPr>
            <sz val="9"/>
            <color indexed="81"/>
            <rFont val="ＭＳ Ｐゴシック"/>
            <family val="3"/>
            <charset val="128"/>
          </rPr>
          <t xml:space="preserve">
</t>
        </r>
      </text>
    </comment>
    <comment ref="BL28" authorId="0" shapeId="0" xr:uid="{E96FD9A0-DC88-4237-930D-F535DF60C7D0}">
      <text>
        <r>
          <rPr>
            <sz val="8"/>
            <color indexed="81"/>
            <rFont val="ＭＳ Ｐゴシック"/>
            <family val="3"/>
            <charset val="128"/>
          </rPr>
          <t>自動計算</t>
        </r>
        <r>
          <rPr>
            <sz val="9"/>
            <color indexed="81"/>
            <rFont val="ＭＳ Ｐゴシック"/>
            <family val="3"/>
            <charset val="128"/>
          </rPr>
          <t xml:space="preserve">
</t>
        </r>
      </text>
    </comment>
    <comment ref="BM28" authorId="0" shapeId="0" xr:uid="{7F684BAE-5C6B-466D-AB7E-FC1C7AEECA2C}">
      <text>
        <r>
          <rPr>
            <sz val="8"/>
            <color indexed="81"/>
            <rFont val="ＭＳ Ｐゴシック"/>
            <family val="3"/>
            <charset val="128"/>
          </rPr>
          <t>自動計算</t>
        </r>
        <r>
          <rPr>
            <sz val="9"/>
            <color indexed="81"/>
            <rFont val="ＭＳ Ｐゴシック"/>
            <family val="3"/>
            <charset val="128"/>
          </rPr>
          <t xml:space="preserve">
</t>
        </r>
      </text>
    </comment>
    <comment ref="BS28" authorId="0" shapeId="0" xr:uid="{0ECFC3A0-5BD4-4E17-881B-A454FBE9C8E6}">
      <text>
        <r>
          <rPr>
            <sz val="8"/>
            <color indexed="81"/>
            <rFont val="ＭＳ Ｐゴシック"/>
            <family val="3"/>
            <charset val="128"/>
          </rPr>
          <t>自動計算</t>
        </r>
        <r>
          <rPr>
            <sz val="9"/>
            <color indexed="81"/>
            <rFont val="ＭＳ Ｐゴシック"/>
            <family val="3"/>
            <charset val="128"/>
          </rPr>
          <t xml:space="preserve">
</t>
        </r>
      </text>
    </comment>
    <comment ref="BT28" authorId="0" shapeId="0" xr:uid="{A7276B77-59FF-4439-915A-A20686C6FC33}">
      <text>
        <r>
          <rPr>
            <sz val="8"/>
            <color indexed="81"/>
            <rFont val="ＭＳ Ｐゴシック"/>
            <family val="3"/>
            <charset val="128"/>
          </rPr>
          <t>自動計算</t>
        </r>
        <r>
          <rPr>
            <sz val="9"/>
            <color indexed="81"/>
            <rFont val="ＭＳ Ｐゴシック"/>
            <family val="3"/>
            <charset val="128"/>
          </rPr>
          <t xml:space="preserve">
</t>
        </r>
      </text>
    </comment>
    <comment ref="Q29" authorId="0" shapeId="0" xr:uid="{308AB8BF-ABD0-4C3F-9DF0-A2F19702F3B9}">
      <text>
        <r>
          <rPr>
            <sz val="9"/>
            <color indexed="81"/>
            <rFont val="ＭＳ Ｐゴシック"/>
            <family val="3"/>
            <charset val="128"/>
          </rPr>
          <t>委託費集計表より自動計算</t>
        </r>
      </text>
    </comment>
    <comment ref="R29" authorId="0" shapeId="0" xr:uid="{4C6EAE94-1931-43E6-8FB4-D4C09B408C74}">
      <text>
        <r>
          <rPr>
            <sz val="9"/>
            <color indexed="81"/>
            <rFont val="ＭＳ Ｐゴシック"/>
            <family val="3"/>
            <charset val="128"/>
          </rPr>
          <t>委託費集計表より自動計算</t>
        </r>
      </text>
    </comment>
    <comment ref="S29" authorId="0" shapeId="0" xr:uid="{13AB101F-A727-475D-98CA-4F3BBCC179A6}">
      <text>
        <r>
          <rPr>
            <sz val="9"/>
            <color indexed="81"/>
            <rFont val="ＭＳ Ｐゴシック"/>
            <family val="3"/>
            <charset val="128"/>
          </rPr>
          <t>自動計算</t>
        </r>
      </text>
    </comment>
    <comment ref="T29" authorId="0" shapeId="0" xr:uid="{803E73E4-E6AA-46A4-B9F9-3FF6E194BEF0}">
      <text>
        <r>
          <rPr>
            <sz val="9"/>
            <color indexed="81"/>
            <rFont val="ＭＳ Ｐゴシック"/>
            <family val="3"/>
            <charset val="128"/>
          </rPr>
          <t>自動計算</t>
        </r>
      </text>
    </comment>
    <comment ref="BA29" authorId="0" shapeId="0" xr:uid="{1A735F37-05E3-42BF-A290-84DA68F766B5}">
      <text>
        <r>
          <rPr>
            <sz val="8"/>
            <color indexed="81"/>
            <rFont val="ＭＳ Ｐゴシック"/>
            <family val="3"/>
            <charset val="128"/>
          </rPr>
          <t>自動計算</t>
        </r>
        <r>
          <rPr>
            <sz val="9"/>
            <color indexed="81"/>
            <rFont val="ＭＳ Ｐゴシック"/>
            <family val="3"/>
            <charset val="128"/>
          </rPr>
          <t xml:space="preserve">
</t>
        </r>
      </text>
    </comment>
    <comment ref="BB29" authorId="0" shapeId="0" xr:uid="{087C0351-5001-44AF-9837-BF86DC731774}">
      <text>
        <r>
          <rPr>
            <sz val="8"/>
            <color indexed="81"/>
            <rFont val="ＭＳ Ｐゴシック"/>
            <family val="3"/>
            <charset val="128"/>
          </rPr>
          <t>自動計算</t>
        </r>
        <r>
          <rPr>
            <sz val="9"/>
            <color indexed="81"/>
            <rFont val="ＭＳ Ｐゴシック"/>
            <family val="3"/>
            <charset val="128"/>
          </rPr>
          <t xml:space="preserve">
</t>
        </r>
      </text>
    </comment>
    <comment ref="BC29" authorId="0" shapeId="0" xr:uid="{A4018787-7DEE-41C9-81BE-8DA955C940A2}">
      <text>
        <r>
          <rPr>
            <sz val="8"/>
            <color indexed="81"/>
            <rFont val="ＭＳ Ｐゴシック"/>
            <family val="3"/>
            <charset val="128"/>
          </rPr>
          <t>自動計算</t>
        </r>
        <r>
          <rPr>
            <sz val="9"/>
            <color indexed="81"/>
            <rFont val="ＭＳ Ｐゴシック"/>
            <family val="3"/>
            <charset val="128"/>
          </rPr>
          <t xml:space="preserve">
</t>
        </r>
      </text>
    </comment>
    <comment ref="BD29" authorId="0" shapeId="0" xr:uid="{A68704DA-AE4A-4648-B50B-C2014E705E11}">
      <text>
        <r>
          <rPr>
            <sz val="8"/>
            <color indexed="81"/>
            <rFont val="ＭＳ Ｐゴシック"/>
            <family val="3"/>
            <charset val="128"/>
          </rPr>
          <t>自動計算</t>
        </r>
        <r>
          <rPr>
            <sz val="9"/>
            <color indexed="81"/>
            <rFont val="ＭＳ Ｐゴシック"/>
            <family val="3"/>
            <charset val="128"/>
          </rPr>
          <t xml:space="preserve">
</t>
        </r>
      </text>
    </comment>
    <comment ref="BJ29" authorId="0" shapeId="0" xr:uid="{DCA0E81D-4AC3-4A58-BD88-7A5DB80C0AB9}">
      <text>
        <r>
          <rPr>
            <sz val="8"/>
            <color indexed="81"/>
            <rFont val="ＭＳ Ｐゴシック"/>
            <family val="3"/>
            <charset val="128"/>
          </rPr>
          <t>自動計算</t>
        </r>
        <r>
          <rPr>
            <sz val="9"/>
            <color indexed="81"/>
            <rFont val="ＭＳ Ｐゴシック"/>
            <family val="3"/>
            <charset val="128"/>
          </rPr>
          <t xml:space="preserve">
</t>
        </r>
      </text>
    </comment>
    <comment ref="BK29" authorId="0" shapeId="0" xr:uid="{EB0BF1D7-3D15-437D-BA50-AF1821BEAAAE}">
      <text>
        <r>
          <rPr>
            <sz val="8"/>
            <color indexed="81"/>
            <rFont val="ＭＳ Ｐゴシック"/>
            <family val="3"/>
            <charset val="128"/>
          </rPr>
          <t>自動計算</t>
        </r>
        <r>
          <rPr>
            <sz val="9"/>
            <color indexed="81"/>
            <rFont val="ＭＳ Ｐゴシック"/>
            <family val="3"/>
            <charset val="128"/>
          </rPr>
          <t xml:space="preserve">
</t>
        </r>
      </text>
    </comment>
    <comment ref="BL29" authorId="0" shapeId="0" xr:uid="{D27C6FA1-E737-4207-8BC2-17BB3796F5FE}">
      <text>
        <r>
          <rPr>
            <sz val="8"/>
            <color indexed="81"/>
            <rFont val="ＭＳ Ｐゴシック"/>
            <family val="3"/>
            <charset val="128"/>
          </rPr>
          <t>自動計算</t>
        </r>
        <r>
          <rPr>
            <sz val="9"/>
            <color indexed="81"/>
            <rFont val="ＭＳ Ｐゴシック"/>
            <family val="3"/>
            <charset val="128"/>
          </rPr>
          <t xml:space="preserve">
</t>
        </r>
      </text>
    </comment>
    <comment ref="BM29" authorId="0" shapeId="0" xr:uid="{7BDF7452-AE35-4F43-9C62-7B89E72A06B5}">
      <text>
        <r>
          <rPr>
            <sz val="8"/>
            <color indexed="81"/>
            <rFont val="ＭＳ Ｐゴシック"/>
            <family val="3"/>
            <charset val="128"/>
          </rPr>
          <t>自動計算</t>
        </r>
        <r>
          <rPr>
            <sz val="9"/>
            <color indexed="81"/>
            <rFont val="ＭＳ Ｐゴシック"/>
            <family val="3"/>
            <charset val="128"/>
          </rPr>
          <t xml:space="preserve">
</t>
        </r>
      </text>
    </comment>
    <comment ref="BS29" authorId="0" shapeId="0" xr:uid="{C80EDF39-A208-47B8-918D-BEADAE0DCCBC}">
      <text>
        <r>
          <rPr>
            <sz val="8"/>
            <color indexed="81"/>
            <rFont val="ＭＳ Ｐゴシック"/>
            <family val="3"/>
            <charset val="128"/>
          </rPr>
          <t>自動計算</t>
        </r>
        <r>
          <rPr>
            <sz val="9"/>
            <color indexed="81"/>
            <rFont val="ＭＳ Ｐゴシック"/>
            <family val="3"/>
            <charset val="128"/>
          </rPr>
          <t xml:space="preserve">
</t>
        </r>
      </text>
    </comment>
    <comment ref="BT29" authorId="0" shapeId="0" xr:uid="{44950B3E-2401-47D7-817F-CAFA648DB107}">
      <text>
        <r>
          <rPr>
            <sz val="8"/>
            <color indexed="81"/>
            <rFont val="ＭＳ Ｐゴシック"/>
            <family val="3"/>
            <charset val="128"/>
          </rPr>
          <t>自動計算</t>
        </r>
        <r>
          <rPr>
            <sz val="9"/>
            <color indexed="81"/>
            <rFont val="ＭＳ Ｐゴシック"/>
            <family val="3"/>
            <charset val="128"/>
          </rPr>
          <t xml:space="preserve">
</t>
        </r>
      </text>
    </comment>
    <comment ref="U30" authorId="2" shapeId="0" xr:uid="{F437920E-200F-4883-847E-FA9179FD9EB1}">
      <text>
        <r>
          <rPr>
            <sz val="9"/>
            <color indexed="81"/>
            <rFont val="MS P ゴシック"/>
            <family val="3"/>
            <charset val="128"/>
          </rPr>
          <t xml:space="preserve">間接経費が直接経費の30％を超える場合に表示されます。
表示された場合は間接経費を見直してください。
</t>
        </r>
      </text>
    </comment>
    <comment ref="AC30" authorId="0" shapeId="0" xr:uid="{A4A64B65-CA8C-40AF-A2FD-3AA6A11F0700}">
      <text>
        <r>
          <rPr>
            <sz val="9"/>
            <color indexed="81"/>
            <rFont val="ＭＳ Ｐゴシック"/>
            <family val="3"/>
            <charset val="128"/>
          </rPr>
          <t>委託費集計表より自動計算</t>
        </r>
      </text>
    </comment>
    <comment ref="AD30" authorId="0" shapeId="0" xr:uid="{896EADF9-3B79-494B-AA64-A0C983C5A09C}">
      <text>
        <r>
          <rPr>
            <sz val="9"/>
            <color indexed="81"/>
            <rFont val="ＭＳ Ｐゴシック"/>
            <family val="3"/>
            <charset val="128"/>
          </rPr>
          <t>委託費集計表より自動計算</t>
        </r>
      </text>
    </comment>
    <comment ref="AE30" authorId="0" shapeId="0" xr:uid="{A476EC59-9433-4B06-8E39-82BBC7C20085}">
      <text>
        <r>
          <rPr>
            <sz val="9"/>
            <color indexed="81"/>
            <rFont val="ＭＳ Ｐゴシック"/>
            <family val="3"/>
            <charset val="128"/>
          </rPr>
          <t>自動計算</t>
        </r>
      </text>
    </comment>
    <comment ref="AF30" authorId="0" shapeId="0" xr:uid="{5A55B893-7DC2-4E66-A89A-FEE2AD7E3357}">
      <text>
        <r>
          <rPr>
            <sz val="9"/>
            <color indexed="81"/>
            <rFont val="ＭＳ Ｐゴシック"/>
            <family val="3"/>
            <charset val="128"/>
          </rPr>
          <t>自動計算</t>
        </r>
      </text>
    </comment>
    <comment ref="AO30" authorId="0" shapeId="0" xr:uid="{1278CC65-1BCB-4477-B490-CF6215E91662}">
      <text>
        <r>
          <rPr>
            <sz val="9"/>
            <color indexed="81"/>
            <rFont val="ＭＳ Ｐゴシック"/>
            <family val="3"/>
            <charset val="128"/>
          </rPr>
          <t>委託費集計表より自動計算</t>
        </r>
      </text>
    </comment>
    <comment ref="AP30" authorId="0" shapeId="0" xr:uid="{38D27914-D59F-4176-AD35-EB17C3012E9B}">
      <text>
        <r>
          <rPr>
            <sz val="9"/>
            <color indexed="81"/>
            <rFont val="ＭＳ Ｐゴシック"/>
            <family val="3"/>
            <charset val="128"/>
          </rPr>
          <t>委託費集計表より自動計算</t>
        </r>
      </text>
    </comment>
    <comment ref="AQ30" authorId="0" shapeId="0" xr:uid="{ECB36669-5261-486F-BAC5-35D0E7F2BE73}">
      <text>
        <r>
          <rPr>
            <sz val="9"/>
            <color indexed="81"/>
            <rFont val="ＭＳ Ｐゴシック"/>
            <family val="3"/>
            <charset val="128"/>
          </rPr>
          <t>自動計算</t>
        </r>
      </text>
    </comment>
    <comment ref="AR30" authorId="0" shapeId="0" xr:uid="{C5041814-F2A3-483B-ACE3-AA2D01E83C0B}">
      <text>
        <r>
          <rPr>
            <sz val="9"/>
            <color indexed="81"/>
            <rFont val="ＭＳ Ｐゴシック"/>
            <family val="3"/>
            <charset val="128"/>
          </rPr>
          <t>自動計算</t>
        </r>
      </text>
    </comment>
    <comment ref="AG31" authorId="2" shapeId="0" xr:uid="{15CFA987-6AB9-44B6-874C-3E81B0D9D971}">
      <text>
        <r>
          <rPr>
            <sz val="9"/>
            <color indexed="81"/>
            <rFont val="MS P ゴシック"/>
            <family val="3"/>
            <charset val="128"/>
          </rPr>
          <t xml:space="preserve">間接経費が直接経費の30％を超える場合に表示されます。
表示された場合は間接経費を見直してください。
</t>
        </r>
      </text>
    </comment>
    <comment ref="AS31" authorId="2" shapeId="0" xr:uid="{6CE0624A-3927-406B-A37A-71CCBE7DEFDF}">
      <text>
        <r>
          <rPr>
            <sz val="9"/>
            <color indexed="81"/>
            <rFont val="MS P ゴシック"/>
            <family val="3"/>
            <charset val="128"/>
          </rPr>
          <t xml:space="preserve">間接経費が直接経費の30％を超える場合に表示されます。
表示された場合は間接経費を見直してください。
</t>
        </r>
      </text>
    </comment>
    <comment ref="P32" authorId="2" shapeId="0" xr:uid="{406526CF-2682-4CEC-AF1D-F261D47D3ABC}">
      <text>
        <r>
          <rPr>
            <b/>
            <sz val="10"/>
            <color indexed="10"/>
            <rFont val="MS P ゴシック"/>
            <family val="3"/>
            <charset val="128"/>
          </rPr>
          <t>添付資料「集計表」の「管理運営機関設置の有無」で「有」をした場合のみ表示されます。</t>
        </r>
      </text>
    </comment>
    <comment ref="Q32" authorId="0" shapeId="0" xr:uid="{0F4C3E9D-42AE-4356-B24E-2AF27A33D4A2}">
      <text>
        <r>
          <rPr>
            <sz val="9"/>
            <color indexed="81"/>
            <rFont val="ＭＳ Ｐゴシック"/>
            <family val="3"/>
            <charset val="128"/>
          </rPr>
          <t>委託費集計表より自動計算</t>
        </r>
      </text>
    </comment>
    <comment ref="R32" authorId="0" shapeId="0" xr:uid="{48788930-4E18-4637-B288-810615DC1F38}">
      <text>
        <r>
          <rPr>
            <sz val="9"/>
            <color indexed="81"/>
            <rFont val="ＭＳ Ｐゴシック"/>
            <family val="3"/>
            <charset val="128"/>
          </rPr>
          <t>委託費集計表より自動計算</t>
        </r>
      </text>
    </comment>
    <comment ref="S32" authorId="0" shapeId="0" xr:uid="{B06B841E-94CD-4A33-8657-8B30BAC43A02}">
      <text>
        <r>
          <rPr>
            <sz val="9"/>
            <color indexed="81"/>
            <rFont val="ＭＳ Ｐゴシック"/>
            <family val="3"/>
            <charset val="128"/>
          </rPr>
          <t>自動計算</t>
        </r>
      </text>
    </comment>
    <comment ref="T32" authorId="0" shapeId="0" xr:uid="{ACFCD941-4DD6-442B-B83C-A636EF533A05}">
      <text>
        <r>
          <rPr>
            <sz val="9"/>
            <color indexed="81"/>
            <rFont val="ＭＳ Ｐゴシック"/>
            <family val="3"/>
            <charset val="128"/>
          </rPr>
          <t>自動計算</t>
        </r>
      </text>
    </comment>
    <comment ref="BA32" authorId="0" shapeId="0" xr:uid="{26480C50-67C5-4B9F-8944-30C230E69B0D}">
      <text>
        <r>
          <rPr>
            <sz val="9"/>
            <color indexed="81"/>
            <rFont val="ＭＳ Ｐゴシック"/>
            <family val="3"/>
            <charset val="128"/>
          </rPr>
          <t>自動計算</t>
        </r>
      </text>
    </comment>
    <comment ref="BB32" authorId="0" shapeId="0" xr:uid="{08090D34-D0A2-43AB-A89F-0FF27CB896CF}">
      <text>
        <r>
          <rPr>
            <sz val="9"/>
            <color indexed="81"/>
            <rFont val="ＭＳ Ｐゴシック"/>
            <family val="3"/>
            <charset val="128"/>
          </rPr>
          <t>自動計算</t>
        </r>
      </text>
    </comment>
    <comment ref="BC32" authorId="0" shapeId="0" xr:uid="{308A30F8-C1A7-410C-8E3A-F9A4EEA75B2F}">
      <text>
        <r>
          <rPr>
            <sz val="9"/>
            <color indexed="81"/>
            <rFont val="ＭＳ Ｐゴシック"/>
            <family val="3"/>
            <charset val="128"/>
          </rPr>
          <t>自動計算</t>
        </r>
      </text>
    </comment>
    <comment ref="BD32" authorId="0" shapeId="0" xr:uid="{D70FB0D1-939C-4CC5-89E0-5D54AF0B7026}">
      <text>
        <r>
          <rPr>
            <sz val="9"/>
            <color indexed="81"/>
            <rFont val="ＭＳ Ｐゴシック"/>
            <family val="3"/>
            <charset val="128"/>
          </rPr>
          <t>自動計算</t>
        </r>
      </text>
    </comment>
    <comment ref="BJ32" authorId="0" shapeId="0" xr:uid="{E36F8157-24B2-4FCD-942B-DAA7751BB5DB}">
      <text>
        <r>
          <rPr>
            <sz val="9"/>
            <color indexed="81"/>
            <rFont val="ＭＳ Ｐゴシック"/>
            <family val="3"/>
            <charset val="128"/>
          </rPr>
          <t>自動計算</t>
        </r>
      </text>
    </comment>
    <comment ref="BK32" authorId="0" shapeId="0" xr:uid="{C1C3AFED-F490-4E4B-B626-7E59D7F47B71}">
      <text>
        <r>
          <rPr>
            <sz val="9"/>
            <color indexed="81"/>
            <rFont val="ＭＳ Ｐゴシック"/>
            <family val="3"/>
            <charset val="128"/>
          </rPr>
          <t>自動計算</t>
        </r>
      </text>
    </comment>
    <comment ref="BL32" authorId="0" shapeId="0" xr:uid="{3FC2429C-C3C5-4E5F-9D58-3D4B3DDDEC70}">
      <text>
        <r>
          <rPr>
            <sz val="9"/>
            <color indexed="81"/>
            <rFont val="ＭＳ Ｐゴシック"/>
            <family val="3"/>
            <charset val="128"/>
          </rPr>
          <t>自動計算</t>
        </r>
      </text>
    </comment>
    <comment ref="BM32" authorId="0" shapeId="0" xr:uid="{650E1713-69B6-4875-8961-7D82248293F9}">
      <text>
        <r>
          <rPr>
            <sz val="9"/>
            <color indexed="81"/>
            <rFont val="ＭＳ Ｐゴシック"/>
            <family val="3"/>
            <charset val="128"/>
          </rPr>
          <t>自動計算</t>
        </r>
      </text>
    </comment>
    <comment ref="BS32" authorId="0" shapeId="0" xr:uid="{99C0F945-71FB-4625-91A6-DDB22520BEDD}">
      <text>
        <r>
          <rPr>
            <sz val="9"/>
            <color indexed="81"/>
            <rFont val="ＭＳ Ｐゴシック"/>
            <family val="3"/>
            <charset val="128"/>
          </rPr>
          <t>自動計算</t>
        </r>
      </text>
    </comment>
    <comment ref="BT32" authorId="0" shapeId="0" xr:uid="{A8D3D5C9-8A96-45E3-95B9-CCA1854B017C}">
      <text>
        <r>
          <rPr>
            <sz val="9"/>
            <color indexed="81"/>
            <rFont val="ＭＳ Ｐゴシック"/>
            <family val="3"/>
            <charset val="128"/>
          </rPr>
          <t>自動計算</t>
        </r>
      </text>
    </comment>
    <comment ref="BU32" authorId="0" shapeId="0" xr:uid="{E0022279-760E-478D-B547-FCC100AD1F47}">
      <text>
        <r>
          <rPr>
            <sz val="9"/>
            <color indexed="81"/>
            <rFont val="ＭＳ Ｐゴシック"/>
            <family val="3"/>
            <charset val="128"/>
          </rPr>
          <t>自動計算</t>
        </r>
      </text>
    </comment>
    <comment ref="BV32" authorId="0" shapeId="0" xr:uid="{4DE6FFF1-A003-4145-9F9E-37E3E528246D}">
      <text>
        <r>
          <rPr>
            <sz val="9"/>
            <color indexed="81"/>
            <rFont val="ＭＳ Ｐゴシック"/>
            <family val="3"/>
            <charset val="128"/>
          </rPr>
          <t>自動計算</t>
        </r>
      </text>
    </comment>
    <comment ref="U33" authorId="2" shapeId="0" xr:uid="{53C9B801-1762-4E98-B83A-C9AFF2A92522}">
      <text>
        <r>
          <rPr>
            <sz val="9"/>
            <color indexed="81"/>
            <rFont val="MS P ゴシック"/>
            <family val="3"/>
            <charset val="128"/>
          </rPr>
          <t xml:space="preserve">間接経費が直接経費の30％を超える場合に表示されます。
表示された場合は間接経費を見直してください。
</t>
        </r>
      </text>
    </comment>
    <comment ref="AB33" authorId="2" shapeId="0" xr:uid="{460C2210-F0CB-45DA-9661-E24A0CE7EA8D}">
      <text>
        <r>
          <rPr>
            <b/>
            <sz val="10"/>
            <color indexed="10"/>
            <rFont val="MS P ゴシック"/>
            <family val="3"/>
            <charset val="128"/>
          </rPr>
          <t>添付資料「集計表」の「管理運営機関設置の有無」で「有」をした場合のみ表示されます。</t>
        </r>
      </text>
    </comment>
    <comment ref="AC33" authorId="0" shapeId="0" xr:uid="{779EF9CE-D95B-4302-A884-7AEEBD37CD9C}">
      <text>
        <r>
          <rPr>
            <sz val="9"/>
            <color indexed="81"/>
            <rFont val="ＭＳ Ｐゴシック"/>
            <family val="3"/>
            <charset val="128"/>
          </rPr>
          <t>委託費集計表より自動計算</t>
        </r>
      </text>
    </comment>
    <comment ref="AD33" authorId="0" shapeId="0" xr:uid="{8F06C030-A839-4F5F-AE3C-978D3DD1F933}">
      <text>
        <r>
          <rPr>
            <sz val="9"/>
            <color indexed="81"/>
            <rFont val="ＭＳ Ｐゴシック"/>
            <family val="3"/>
            <charset val="128"/>
          </rPr>
          <t>委託費集計表より自動計算</t>
        </r>
      </text>
    </comment>
    <comment ref="AE33" authorId="0" shapeId="0" xr:uid="{A95F9FD1-901A-4F73-9A16-1F3D0C47636D}">
      <text>
        <r>
          <rPr>
            <sz val="9"/>
            <color indexed="81"/>
            <rFont val="ＭＳ Ｐゴシック"/>
            <family val="3"/>
            <charset val="128"/>
          </rPr>
          <t>自動計算</t>
        </r>
      </text>
    </comment>
    <comment ref="AF33" authorId="0" shapeId="0" xr:uid="{859A386C-37A9-44D6-BF8D-70812E309212}">
      <text>
        <r>
          <rPr>
            <sz val="9"/>
            <color indexed="81"/>
            <rFont val="ＭＳ Ｐゴシック"/>
            <family val="3"/>
            <charset val="128"/>
          </rPr>
          <t>自動計算</t>
        </r>
      </text>
    </comment>
    <comment ref="AN33" authorId="2" shapeId="0" xr:uid="{C29364C0-CB71-42A1-99C6-87A12262BEEB}">
      <text>
        <r>
          <rPr>
            <b/>
            <sz val="10"/>
            <color indexed="10"/>
            <rFont val="MS P ゴシック"/>
            <family val="3"/>
            <charset val="128"/>
          </rPr>
          <t>添付資料「集計表」の「管理運営機関設置の有無」で「有」をした場合のみ表示されます。</t>
        </r>
      </text>
    </comment>
    <comment ref="AO33" authorId="0" shapeId="0" xr:uid="{DD8310BC-06EB-484D-833D-427B78861D52}">
      <text>
        <r>
          <rPr>
            <sz val="9"/>
            <color indexed="81"/>
            <rFont val="ＭＳ Ｐゴシック"/>
            <family val="3"/>
            <charset val="128"/>
          </rPr>
          <t>委託費集計表より自動計算</t>
        </r>
      </text>
    </comment>
    <comment ref="AP33" authorId="0" shapeId="0" xr:uid="{06097949-A1BF-439A-BDD4-E08C8F61F744}">
      <text>
        <r>
          <rPr>
            <sz val="9"/>
            <color indexed="81"/>
            <rFont val="ＭＳ Ｐゴシック"/>
            <family val="3"/>
            <charset val="128"/>
          </rPr>
          <t>委託費集計表より自動計算</t>
        </r>
      </text>
    </comment>
    <comment ref="AQ33" authorId="0" shapeId="0" xr:uid="{DE92B941-9E26-4E84-A9BE-8A77A4D65ACE}">
      <text>
        <r>
          <rPr>
            <sz val="9"/>
            <color indexed="81"/>
            <rFont val="ＭＳ Ｐゴシック"/>
            <family val="3"/>
            <charset val="128"/>
          </rPr>
          <t>自動計算</t>
        </r>
      </text>
    </comment>
    <comment ref="AR33" authorId="0" shapeId="0" xr:uid="{A9EA278D-DE4F-471F-87B8-69EA5EAC1678}">
      <text>
        <r>
          <rPr>
            <sz val="9"/>
            <color indexed="81"/>
            <rFont val="ＭＳ Ｐゴシック"/>
            <family val="3"/>
            <charset val="128"/>
          </rPr>
          <t>自動計算</t>
        </r>
      </text>
    </comment>
    <comment ref="AG34" authorId="2" shapeId="0" xr:uid="{2F596649-B2D8-4023-A8AC-C2A1D673557F}">
      <text>
        <r>
          <rPr>
            <sz val="9"/>
            <color indexed="81"/>
            <rFont val="MS P ゴシック"/>
            <family val="3"/>
            <charset val="128"/>
          </rPr>
          <t xml:space="preserve">間接経費が直接経費の30％を超える場合に表示されます。
表示された場合は間接経費を見直してください。
</t>
        </r>
      </text>
    </comment>
    <comment ref="AS34" authorId="2" shapeId="0" xr:uid="{D592AF17-F819-4239-98C5-6C0B7AB31145}">
      <text>
        <r>
          <rPr>
            <sz val="9"/>
            <color indexed="81"/>
            <rFont val="MS P ゴシック"/>
            <family val="3"/>
            <charset val="128"/>
          </rPr>
          <t xml:space="preserve">間接経費が直接経費の30％を超える場合に表示されます。
表示された場合は間接経費を見直してください。
</t>
        </r>
      </text>
    </comment>
    <comment ref="Q36" authorId="0" shapeId="0" xr:uid="{C34AA60F-D9BA-416C-9440-421FA12EF47D}">
      <text>
        <r>
          <rPr>
            <sz val="9"/>
            <color indexed="81"/>
            <rFont val="ＭＳ Ｐゴシック"/>
            <family val="3"/>
            <charset val="128"/>
          </rPr>
          <t>委託費集計表より自動計算</t>
        </r>
      </text>
    </comment>
    <comment ref="R36" authorId="0" shapeId="0" xr:uid="{58320383-1F24-4797-A6A9-DA5AD94092D1}">
      <text>
        <r>
          <rPr>
            <sz val="9"/>
            <color indexed="81"/>
            <rFont val="ＭＳ Ｐゴシック"/>
            <family val="3"/>
            <charset val="128"/>
          </rPr>
          <t>委託費集計表より自動計算</t>
        </r>
      </text>
    </comment>
    <comment ref="S36" authorId="0" shapeId="0" xr:uid="{FEF3A7BA-5AD2-48C6-82D5-862D2DC1F365}">
      <text>
        <r>
          <rPr>
            <sz val="9"/>
            <color indexed="81"/>
            <rFont val="ＭＳ Ｐゴシック"/>
            <family val="3"/>
            <charset val="128"/>
          </rPr>
          <t>自動計算</t>
        </r>
      </text>
    </comment>
    <comment ref="T36" authorId="0" shapeId="0" xr:uid="{F1AA80B5-9314-4815-9E81-D0C8D7B340D9}">
      <text>
        <r>
          <rPr>
            <sz val="9"/>
            <color indexed="81"/>
            <rFont val="ＭＳ Ｐゴシック"/>
            <family val="3"/>
            <charset val="128"/>
          </rPr>
          <t>自動計算</t>
        </r>
      </text>
    </comment>
    <comment ref="BC36" authorId="0" shapeId="0" xr:uid="{8C42BB0F-99DA-4B17-9478-D6E07496DA5B}">
      <text>
        <r>
          <rPr>
            <sz val="8"/>
            <color indexed="81"/>
            <rFont val="ＭＳ Ｐゴシック"/>
            <family val="3"/>
            <charset val="128"/>
          </rPr>
          <t>自動計算</t>
        </r>
        <r>
          <rPr>
            <sz val="9"/>
            <color indexed="81"/>
            <rFont val="ＭＳ Ｐゴシック"/>
            <family val="3"/>
            <charset val="128"/>
          </rPr>
          <t xml:space="preserve">
</t>
        </r>
      </text>
    </comment>
    <comment ref="BL36" authorId="0" shapeId="0" xr:uid="{A1AC65A7-7C8D-4030-B039-4863EAE61908}">
      <text>
        <r>
          <rPr>
            <sz val="8"/>
            <color indexed="81"/>
            <rFont val="ＭＳ Ｐゴシック"/>
            <family val="3"/>
            <charset val="128"/>
          </rPr>
          <t>自動計算</t>
        </r>
        <r>
          <rPr>
            <sz val="9"/>
            <color indexed="81"/>
            <rFont val="ＭＳ Ｐゴシック"/>
            <family val="3"/>
            <charset val="128"/>
          </rPr>
          <t xml:space="preserve">
</t>
        </r>
      </text>
    </comment>
    <comment ref="BU36" authorId="0" shapeId="0" xr:uid="{BB53EEB7-E519-46A0-AE23-AE3AE717DBE9}">
      <text>
        <r>
          <rPr>
            <sz val="8"/>
            <color indexed="81"/>
            <rFont val="ＭＳ Ｐゴシック"/>
            <family val="3"/>
            <charset val="128"/>
          </rPr>
          <t>自動計算</t>
        </r>
        <r>
          <rPr>
            <sz val="9"/>
            <color indexed="81"/>
            <rFont val="ＭＳ Ｐゴシック"/>
            <family val="3"/>
            <charset val="128"/>
          </rPr>
          <t xml:space="preserve">
</t>
        </r>
      </text>
    </comment>
    <comment ref="AC37" authorId="0" shapeId="0" xr:uid="{84312322-8E2F-4BBE-8F94-F43BB0DADA55}">
      <text>
        <r>
          <rPr>
            <sz val="9"/>
            <color indexed="81"/>
            <rFont val="ＭＳ Ｐゴシック"/>
            <family val="3"/>
            <charset val="128"/>
          </rPr>
          <t>委託費集計表より自動計算</t>
        </r>
      </text>
    </comment>
    <comment ref="AD37" authorId="0" shapeId="0" xr:uid="{D907B262-DEBB-4B7D-9E25-E58D3444B3D4}">
      <text>
        <r>
          <rPr>
            <sz val="9"/>
            <color indexed="81"/>
            <rFont val="ＭＳ Ｐゴシック"/>
            <family val="3"/>
            <charset val="128"/>
          </rPr>
          <t>委託費集計表より自動計算</t>
        </r>
      </text>
    </comment>
    <comment ref="AE37" authorId="0" shapeId="0" xr:uid="{27BF9E0C-7014-43E5-8A03-70E4DBB8DC6D}">
      <text>
        <r>
          <rPr>
            <sz val="9"/>
            <color indexed="81"/>
            <rFont val="ＭＳ Ｐゴシック"/>
            <family val="3"/>
            <charset val="128"/>
          </rPr>
          <t>自動計算</t>
        </r>
      </text>
    </comment>
    <comment ref="AF37" authorId="0" shapeId="0" xr:uid="{03C8AC62-DB0B-4E9A-9BB9-8F31D424B48D}">
      <text>
        <r>
          <rPr>
            <sz val="9"/>
            <color indexed="81"/>
            <rFont val="ＭＳ Ｐゴシック"/>
            <family val="3"/>
            <charset val="128"/>
          </rPr>
          <t>自動計算</t>
        </r>
      </text>
    </comment>
    <comment ref="AO37" authorId="0" shapeId="0" xr:uid="{29D82610-09D3-45A7-AFE6-E5F75B867B9C}">
      <text>
        <r>
          <rPr>
            <sz val="9"/>
            <color indexed="81"/>
            <rFont val="ＭＳ Ｐゴシック"/>
            <family val="3"/>
            <charset val="128"/>
          </rPr>
          <t>委託費集計表より自動計算</t>
        </r>
      </text>
    </comment>
    <comment ref="AP37" authorId="0" shapeId="0" xr:uid="{1AF8B95F-F691-4935-A3F6-F8D3292433F7}">
      <text>
        <r>
          <rPr>
            <sz val="9"/>
            <color indexed="81"/>
            <rFont val="ＭＳ Ｐゴシック"/>
            <family val="3"/>
            <charset val="128"/>
          </rPr>
          <t>委託費集計表より自動計算</t>
        </r>
      </text>
    </comment>
    <comment ref="AQ37" authorId="0" shapeId="0" xr:uid="{360DC630-3F0E-4188-B675-0299E875D774}">
      <text>
        <r>
          <rPr>
            <sz val="9"/>
            <color indexed="81"/>
            <rFont val="ＭＳ Ｐゴシック"/>
            <family val="3"/>
            <charset val="128"/>
          </rPr>
          <t>自動計算</t>
        </r>
      </text>
    </comment>
    <comment ref="AR37" authorId="0" shapeId="0" xr:uid="{272CEA47-ADBD-4EDD-949B-76A41899C655}">
      <text>
        <r>
          <rPr>
            <sz val="9"/>
            <color indexed="81"/>
            <rFont val="ＭＳ Ｐゴシック"/>
            <family val="3"/>
            <charset val="128"/>
          </rPr>
          <t>自動計算</t>
        </r>
      </text>
    </comment>
    <comment ref="BC39" authorId="0" shapeId="0" xr:uid="{43F8FE04-BA32-4671-835E-94567DECF2B8}">
      <text>
        <r>
          <rPr>
            <sz val="8"/>
            <color indexed="81"/>
            <rFont val="ＭＳ Ｐゴシック"/>
            <family val="3"/>
            <charset val="128"/>
          </rPr>
          <t>自動計算</t>
        </r>
        <r>
          <rPr>
            <sz val="9"/>
            <color indexed="81"/>
            <rFont val="ＭＳ Ｐゴシック"/>
            <family val="3"/>
            <charset val="128"/>
          </rPr>
          <t xml:space="preserve">
</t>
        </r>
      </text>
    </comment>
    <comment ref="BL39" authorId="0" shapeId="0" xr:uid="{B3B92ADC-EFCD-4483-90DE-8EDA9B7DB9EA}">
      <text>
        <r>
          <rPr>
            <sz val="8"/>
            <color indexed="81"/>
            <rFont val="ＭＳ Ｐゴシック"/>
            <family val="3"/>
            <charset val="128"/>
          </rPr>
          <t>自動計算</t>
        </r>
        <r>
          <rPr>
            <sz val="9"/>
            <color indexed="81"/>
            <rFont val="ＭＳ Ｐゴシック"/>
            <family val="3"/>
            <charset val="128"/>
          </rPr>
          <t xml:space="preserve">
</t>
        </r>
      </text>
    </comment>
    <comment ref="BU39" authorId="0" shapeId="0" xr:uid="{084DFC11-BAE3-464A-AFDA-0A81199BCF1B}">
      <text>
        <r>
          <rPr>
            <sz val="8"/>
            <color indexed="81"/>
            <rFont val="ＭＳ Ｐゴシック"/>
            <family val="3"/>
            <charset val="128"/>
          </rPr>
          <t>自動計算</t>
        </r>
        <r>
          <rPr>
            <sz val="9"/>
            <color indexed="81"/>
            <rFont val="ＭＳ Ｐゴシック"/>
            <family val="3"/>
            <charset val="128"/>
          </rPr>
          <t xml:space="preserve">
</t>
        </r>
      </text>
    </comment>
    <comment ref="BC40" authorId="0" shapeId="0" xr:uid="{E2DA6B31-D77F-44B0-9F9D-16976F943FFB}">
      <text>
        <r>
          <rPr>
            <sz val="8"/>
            <color indexed="81"/>
            <rFont val="ＭＳ Ｐゴシック"/>
            <family val="3"/>
            <charset val="128"/>
          </rPr>
          <t>自動計算</t>
        </r>
        <r>
          <rPr>
            <sz val="9"/>
            <color indexed="81"/>
            <rFont val="ＭＳ Ｐゴシック"/>
            <family val="3"/>
            <charset val="128"/>
          </rPr>
          <t xml:space="preserve">
</t>
        </r>
      </text>
    </comment>
    <comment ref="BL40" authorId="0" shapeId="0" xr:uid="{1382D0AA-27F3-452C-B82F-19C0CB1BACCF}">
      <text>
        <r>
          <rPr>
            <sz val="8"/>
            <color indexed="81"/>
            <rFont val="ＭＳ Ｐゴシック"/>
            <family val="3"/>
            <charset val="128"/>
          </rPr>
          <t>自動計算</t>
        </r>
        <r>
          <rPr>
            <sz val="9"/>
            <color indexed="81"/>
            <rFont val="ＭＳ Ｐゴシック"/>
            <family val="3"/>
            <charset val="128"/>
          </rPr>
          <t xml:space="preserve">
</t>
        </r>
      </text>
    </comment>
    <comment ref="BU40" authorId="0" shapeId="0" xr:uid="{A67F1344-06E4-4AFB-B48C-105120281B7C}">
      <text>
        <r>
          <rPr>
            <sz val="8"/>
            <color indexed="81"/>
            <rFont val="ＭＳ Ｐゴシック"/>
            <family val="3"/>
            <charset val="128"/>
          </rPr>
          <t>自動計算</t>
        </r>
        <r>
          <rPr>
            <sz val="9"/>
            <color indexed="81"/>
            <rFont val="ＭＳ Ｐゴシック"/>
            <family val="3"/>
            <charset val="128"/>
          </rPr>
          <t xml:space="preserve">
</t>
        </r>
      </text>
    </comment>
    <comment ref="BC41" authorId="0" shapeId="0" xr:uid="{DBA46782-0CFE-4A05-A255-8355556992CB}">
      <text>
        <r>
          <rPr>
            <sz val="8"/>
            <color indexed="81"/>
            <rFont val="ＭＳ Ｐゴシック"/>
            <family val="3"/>
            <charset val="128"/>
          </rPr>
          <t>自動計算</t>
        </r>
        <r>
          <rPr>
            <sz val="9"/>
            <color indexed="81"/>
            <rFont val="ＭＳ Ｐゴシック"/>
            <family val="3"/>
            <charset val="128"/>
          </rPr>
          <t xml:space="preserve">
</t>
        </r>
      </text>
    </comment>
    <comment ref="BL41" authorId="0" shapeId="0" xr:uid="{88F034A8-7B60-4FC6-85DB-775AA94F0BAC}">
      <text>
        <r>
          <rPr>
            <sz val="8"/>
            <color indexed="81"/>
            <rFont val="ＭＳ Ｐゴシック"/>
            <family val="3"/>
            <charset val="128"/>
          </rPr>
          <t>自動計算</t>
        </r>
        <r>
          <rPr>
            <sz val="9"/>
            <color indexed="81"/>
            <rFont val="ＭＳ Ｐゴシック"/>
            <family val="3"/>
            <charset val="128"/>
          </rPr>
          <t xml:space="preserve">
</t>
        </r>
      </text>
    </comment>
    <comment ref="BU41" authorId="0" shapeId="0" xr:uid="{40153611-67FD-48EB-9E44-7346D77D79FC}">
      <text>
        <r>
          <rPr>
            <sz val="8"/>
            <color indexed="81"/>
            <rFont val="ＭＳ Ｐゴシック"/>
            <family val="3"/>
            <charset val="128"/>
          </rPr>
          <t>自動計算</t>
        </r>
        <r>
          <rPr>
            <sz val="9"/>
            <color indexed="81"/>
            <rFont val="ＭＳ Ｐゴシック"/>
            <family val="3"/>
            <charset val="128"/>
          </rPr>
          <t xml:space="preserve">
</t>
        </r>
      </text>
    </comment>
    <comment ref="BC44" authorId="0" shapeId="0" xr:uid="{780170E9-80C2-40BA-8F39-1DD85F0D5EC9}">
      <text>
        <r>
          <rPr>
            <sz val="8"/>
            <color indexed="81"/>
            <rFont val="ＭＳ Ｐゴシック"/>
            <family val="3"/>
            <charset val="128"/>
          </rPr>
          <t>自動計算</t>
        </r>
        <r>
          <rPr>
            <sz val="9"/>
            <color indexed="81"/>
            <rFont val="ＭＳ Ｐゴシック"/>
            <family val="3"/>
            <charset val="128"/>
          </rPr>
          <t xml:space="preserve">
</t>
        </r>
      </text>
    </comment>
    <comment ref="BE44" authorId="2" shapeId="0" xr:uid="{D3463C50-F57F-4117-82C9-BF12D99603E9}">
      <text>
        <r>
          <rPr>
            <b/>
            <sz val="9"/>
            <color indexed="81"/>
            <rFont val="MS P ゴシック"/>
            <family val="3"/>
            <charset val="128"/>
          </rPr>
          <t>自己資金が、マッチングファンド条件成立下限額以下の場合に表示されます。</t>
        </r>
        <r>
          <rPr>
            <sz val="9"/>
            <color indexed="81"/>
            <rFont val="MS P ゴシック"/>
            <family val="3"/>
            <charset val="128"/>
          </rPr>
          <t xml:space="preserve">
</t>
        </r>
      </text>
    </comment>
    <comment ref="BL44" authorId="0" shapeId="0" xr:uid="{0B13F389-DBEF-4083-9C50-631363004821}">
      <text>
        <r>
          <rPr>
            <sz val="8"/>
            <color indexed="81"/>
            <rFont val="ＭＳ Ｐゴシック"/>
            <family val="3"/>
            <charset val="128"/>
          </rPr>
          <t>自動計算</t>
        </r>
        <r>
          <rPr>
            <sz val="9"/>
            <color indexed="81"/>
            <rFont val="ＭＳ Ｐゴシック"/>
            <family val="3"/>
            <charset val="128"/>
          </rPr>
          <t xml:space="preserve">
</t>
        </r>
      </text>
    </comment>
    <comment ref="BU44" authorId="0" shapeId="0" xr:uid="{2D97E9A4-7016-4253-A1B4-441FB1A485CE}">
      <text>
        <r>
          <rPr>
            <sz val="8"/>
            <color indexed="81"/>
            <rFont val="ＭＳ Ｐゴシック"/>
            <family val="3"/>
            <charset val="128"/>
          </rPr>
          <t>自動計算</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松島　喜夫</author>
  </authors>
  <commentList>
    <comment ref="B3" authorId="0" shapeId="0" xr:uid="{576CD2E0-AF5E-4B6A-9BA8-860FE4B2875E}">
      <text>
        <r>
          <rPr>
            <b/>
            <sz val="9"/>
            <color indexed="10"/>
            <rFont val="MS P ゴシック"/>
            <family val="3"/>
            <charset val="128"/>
          </rPr>
          <t>※研究管理運営機関を設置した場合は「有」を選択してください。
設置してない場合は、「空欄」としてください。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Mkanri</author>
  </authors>
  <commentList>
    <comment ref="B45" authorId="0" shapeId="0" xr:uid="{E86A7703-02C6-4AE3-84D3-B76BF649AD06}">
      <text>
        <r>
          <rPr>
            <b/>
            <sz val="10"/>
            <color indexed="81"/>
            <rFont val="ＭＳ Ｐゴシック"/>
            <family val="3"/>
            <charset val="128"/>
          </rPr>
          <t>・（＋）の場合は、超過額を翌年に繰り越すことが可能。
・（－）の場合は、「０」又は「＋」になるまで、委託費に計上した経費を自己資金に計上し直す。</t>
        </r>
      </text>
    </comment>
    <comment ref="C45" authorId="0" shapeId="0" xr:uid="{F18E7D30-5866-4A3B-8F6E-42A0DFF30E4A}">
      <text>
        <r>
          <rPr>
            <b/>
            <sz val="9"/>
            <color indexed="81"/>
            <rFont val="ＭＳ Ｐゴシック"/>
            <family val="3"/>
            <charset val="128"/>
          </rPr>
          <t>・（＋）の場合は、超過額を翌年に繰り越すことが可能。
・（－）の場合は、「０」又は「＋」になるまで、委託費に計上した経費を自己資金に計上し直す。</t>
        </r>
      </text>
    </comment>
    <comment ref="D45" authorId="0" shapeId="0" xr:uid="{80824B30-23AA-434F-BCA9-DE4A5C0C6AE5}">
      <text>
        <r>
          <rPr>
            <b/>
            <sz val="9"/>
            <color indexed="81"/>
            <rFont val="ＭＳ Ｐゴシック"/>
            <family val="3"/>
            <charset val="128"/>
          </rPr>
          <t>・（＋）の場合は、超過額を翌年に繰り越すことが可能。
・（－）の場合は、「０」又は「＋」になるまで、委託費に計上した経費を自己資金に計上し直す。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kimura</author>
    <author>lsodawara</author>
    <author>松島　喜夫</author>
  </authors>
  <commentList>
    <comment ref="P7" authorId="0" shapeId="0" xr:uid="{DE308F01-8763-4AB2-9F92-A88271A8DD1F}">
      <text>
        <r>
          <rPr>
            <sz val="9"/>
            <color indexed="81"/>
            <rFont val="ＭＳ Ｐゴシック"/>
            <family val="3"/>
            <charset val="128"/>
          </rPr>
          <t>自動計算</t>
        </r>
      </text>
    </comment>
    <comment ref="Q7" authorId="0" shapeId="0" xr:uid="{9216A85F-1748-4A4B-93AC-59A5AFF46D9C}">
      <text>
        <r>
          <rPr>
            <sz val="9"/>
            <color indexed="81"/>
            <rFont val="ＭＳ Ｐゴシック"/>
            <family val="3"/>
            <charset val="128"/>
          </rPr>
          <t>自動計算</t>
        </r>
      </text>
    </comment>
    <comment ref="R7" authorId="0" shapeId="0" xr:uid="{ECAD252C-4E8D-4BE4-8577-F8D68D4A1312}">
      <text>
        <r>
          <rPr>
            <sz val="8"/>
            <color indexed="81"/>
            <rFont val="ＭＳ Ｐゴシック"/>
            <family val="3"/>
            <charset val="128"/>
          </rPr>
          <t>自動計算</t>
        </r>
        <r>
          <rPr>
            <sz val="9"/>
            <color indexed="81"/>
            <rFont val="ＭＳ Ｐゴシック"/>
            <family val="3"/>
            <charset val="128"/>
          </rPr>
          <t xml:space="preserve">
</t>
        </r>
      </text>
    </comment>
    <comment ref="S7" authorId="0" shapeId="0" xr:uid="{9FFBA971-AA77-4D58-81AF-3A695654B2B3}">
      <text>
        <r>
          <rPr>
            <sz val="8"/>
            <color indexed="81"/>
            <rFont val="ＭＳ Ｐゴシック"/>
            <family val="3"/>
            <charset val="128"/>
          </rPr>
          <t>自動計算</t>
        </r>
        <r>
          <rPr>
            <sz val="9"/>
            <color indexed="81"/>
            <rFont val="ＭＳ Ｐゴシック"/>
            <family val="3"/>
            <charset val="128"/>
          </rPr>
          <t xml:space="preserve">
</t>
        </r>
      </text>
    </comment>
    <comment ref="AY7" authorId="0" shapeId="0" xr:uid="{5D35341A-E6B1-4AA9-A379-FFBC43F307EF}">
      <text>
        <r>
          <rPr>
            <sz val="8"/>
            <color indexed="81"/>
            <rFont val="ＭＳ Ｐゴシック"/>
            <family val="3"/>
            <charset val="128"/>
          </rPr>
          <t>自動計算</t>
        </r>
        <r>
          <rPr>
            <sz val="9"/>
            <color indexed="81"/>
            <rFont val="ＭＳ Ｐゴシック"/>
            <family val="3"/>
            <charset val="128"/>
          </rPr>
          <t xml:space="preserve">
</t>
        </r>
      </text>
    </comment>
    <comment ref="AZ7" authorId="0" shapeId="0" xr:uid="{A1FE41C2-39E7-4DBD-BE73-CB8339EF0DFF}">
      <text>
        <r>
          <rPr>
            <sz val="8"/>
            <color indexed="81"/>
            <rFont val="ＭＳ Ｐゴシック"/>
            <family val="3"/>
            <charset val="128"/>
          </rPr>
          <t>自動計算</t>
        </r>
        <r>
          <rPr>
            <sz val="9"/>
            <color indexed="81"/>
            <rFont val="ＭＳ Ｐゴシック"/>
            <family val="3"/>
            <charset val="128"/>
          </rPr>
          <t xml:space="preserve">
</t>
        </r>
      </text>
    </comment>
    <comment ref="BH7" authorId="0" shapeId="0" xr:uid="{F03BB4A1-81AF-464F-BD8E-CEFAC76EF8A1}">
      <text>
        <r>
          <rPr>
            <sz val="8"/>
            <color indexed="81"/>
            <rFont val="ＭＳ Ｐゴシック"/>
            <family val="3"/>
            <charset val="128"/>
          </rPr>
          <t>自動計算</t>
        </r>
        <r>
          <rPr>
            <sz val="9"/>
            <color indexed="81"/>
            <rFont val="ＭＳ Ｐゴシック"/>
            <family val="3"/>
            <charset val="128"/>
          </rPr>
          <t xml:space="preserve">
</t>
        </r>
      </text>
    </comment>
    <comment ref="BI7" authorId="0" shapeId="0" xr:uid="{E190D2AA-8DF9-426C-AC9A-CC4D47E6EE38}">
      <text>
        <r>
          <rPr>
            <sz val="8"/>
            <color indexed="81"/>
            <rFont val="ＭＳ Ｐゴシック"/>
            <family val="3"/>
            <charset val="128"/>
          </rPr>
          <t>自動計算</t>
        </r>
        <r>
          <rPr>
            <sz val="9"/>
            <color indexed="81"/>
            <rFont val="ＭＳ Ｐゴシック"/>
            <family val="3"/>
            <charset val="128"/>
          </rPr>
          <t xml:space="preserve">
</t>
        </r>
      </text>
    </comment>
    <comment ref="BQ7" authorId="0" shapeId="0" xr:uid="{BB0E5B57-5600-4EFC-A178-7CD78382A790}">
      <text>
        <r>
          <rPr>
            <sz val="8"/>
            <color indexed="81"/>
            <rFont val="ＭＳ Ｐゴシック"/>
            <family val="3"/>
            <charset val="128"/>
          </rPr>
          <t>自動計算</t>
        </r>
        <r>
          <rPr>
            <sz val="9"/>
            <color indexed="81"/>
            <rFont val="ＭＳ Ｐゴシック"/>
            <family val="3"/>
            <charset val="128"/>
          </rPr>
          <t xml:space="preserve">
</t>
        </r>
      </text>
    </comment>
    <comment ref="BR7" authorId="0" shapeId="0" xr:uid="{117C0F0E-3E69-402A-90D4-D2D4A044CA9B}">
      <text>
        <r>
          <rPr>
            <sz val="8"/>
            <color indexed="81"/>
            <rFont val="ＭＳ Ｐゴシック"/>
            <family val="3"/>
            <charset val="128"/>
          </rPr>
          <t>自動計算</t>
        </r>
        <r>
          <rPr>
            <sz val="9"/>
            <color indexed="81"/>
            <rFont val="ＭＳ Ｐゴシック"/>
            <family val="3"/>
            <charset val="128"/>
          </rPr>
          <t xml:space="preserve">
</t>
        </r>
      </text>
    </comment>
    <comment ref="Y8" authorId="0" shapeId="0" xr:uid="{1E759DDA-9CDC-4A18-BFCD-EB8DD392C719}">
      <text>
        <r>
          <rPr>
            <sz val="9"/>
            <color indexed="81"/>
            <rFont val="ＭＳ Ｐゴシック"/>
            <family val="3"/>
            <charset val="128"/>
          </rPr>
          <t>委託費集計表より自動計算</t>
        </r>
      </text>
    </comment>
    <comment ref="Z8" authorId="0" shapeId="0" xr:uid="{47B537DA-6EFE-4843-B744-32254A6A770B}">
      <text>
        <r>
          <rPr>
            <sz val="9"/>
            <color indexed="81"/>
            <rFont val="ＭＳ Ｐゴシック"/>
            <family val="3"/>
            <charset val="128"/>
          </rPr>
          <t>委託費集計表より自動計算</t>
        </r>
      </text>
    </comment>
    <comment ref="AA8" authorId="0" shapeId="0" xr:uid="{0DD882D9-51F2-4AF3-9927-44F418F01074}">
      <text>
        <r>
          <rPr>
            <sz val="8"/>
            <color indexed="81"/>
            <rFont val="ＭＳ Ｐゴシック"/>
            <family val="3"/>
            <charset val="128"/>
          </rPr>
          <t>自動計算</t>
        </r>
        <r>
          <rPr>
            <sz val="9"/>
            <color indexed="81"/>
            <rFont val="ＭＳ Ｐゴシック"/>
            <family val="3"/>
            <charset val="128"/>
          </rPr>
          <t xml:space="preserve">
</t>
        </r>
      </text>
    </comment>
    <comment ref="AB8" authorId="0" shapeId="0" xr:uid="{96F4A49B-6F3C-4576-B820-4C85BB012D68}">
      <text>
        <r>
          <rPr>
            <sz val="8"/>
            <color indexed="81"/>
            <rFont val="ＭＳ Ｐゴシック"/>
            <family val="3"/>
            <charset val="128"/>
          </rPr>
          <t>自動計算</t>
        </r>
        <r>
          <rPr>
            <sz val="9"/>
            <color indexed="81"/>
            <rFont val="ＭＳ Ｐゴシック"/>
            <family val="3"/>
            <charset val="128"/>
          </rPr>
          <t xml:space="preserve">
</t>
        </r>
      </text>
    </comment>
    <comment ref="AK8" authorId="0" shapeId="0" xr:uid="{9CCD98D9-6E22-4559-BFDF-4F7E370DE16E}">
      <text>
        <r>
          <rPr>
            <sz val="9"/>
            <color indexed="81"/>
            <rFont val="ＭＳ Ｐゴシック"/>
            <family val="3"/>
            <charset val="128"/>
          </rPr>
          <t>委託費集計表より自動計算</t>
        </r>
      </text>
    </comment>
    <comment ref="AL8" authorId="0" shapeId="0" xr:uid="{48408B02-BF25-46A2-88AF-90EBEE0DD7FF}">
      <text>
        <r>
          <rPr>
            <sz val="9"/>
            <color indexed="81"/>
            <rFont val="ＭＳ Ｐゴシック"/>
            <family val="3"/>
            <charset val="128"/>
          </rPr>
          <t>委託費集計表より自動計算</t>
        </r>
      </text>
    </comment>
    <comment ref="AM8" authorId="0" shapeId="0" xr:uid="{998A0373-B97D-4896-9012-083207844AF5}">
      <text>
        <r>
          <rPr>
            <sz val="8"/>
            <color indexed="81"/>
            <rFont val="ＭＳ Ｐゴシック"/>
            <family val="3"/>
            <charset val="128"/>
          </rPr>
          <t>自動計算</t>
        </r>
        <r>
          <rPr>
            <sz val="9"/>
            <color indexed="81"/>
            <rFont val="ＭＳ Ｐゴシック"/>
            <family val="3"/>
            <charset val="128"/>
          </rPr>
          <t xml:space="preserve">
</t>
        </r>
      </text>
    </comment>
    <comment ref="AN8" authorId="0" shapeId="0" xr:uid="{C1F1C8F4-B6E8-493E-9B6D-3661701A5DC2}">
      <text>
        <r>
          <rPr>
            <sz val="8"/>
            <color indexed="81"/>
            <rFont val="ＭＳ Ｐゴシック"/>
            <family val="3"/>
            <charset val="128"/>
          </rPr>
          <t>自動計算</t>
        </r>
        <r>
          <rPr>
            <sz val="9"/>
            <color indexed="81"/>
            <rFont val="ＭＳ Ｐゴシック"/>
            <family val="3"/>
            <charset val="128"/>
          </rPr>
          <t xml:space="preserve">
</t>
        </r>
      </text>
    </comment>
    <comment ref="O9" authorId="1" shapeId="0" xr:uid="{D40DA1D2-EE99-4D22-8EE0-2ED471470D5B}">
      <text>
        <r>
          <rPr>
            <sz val="8"/>
            <color indexed="81"/>
            <rFont val="MS P ゴシック"/>
            <family val="3"/>
            <charset val="128"/>
          </rPr>
          <t xml:space="preserve">※委託費限度額を越え、帳簿上、「自己資金」に仕訳が困難が額については、「自己負担額」に整理してください。
</t>
        </r>
      </text>
    </comment>
    <comment ref="R9" authorId="0" shapeId="0" xr:uid="{738BEE2A-E2F0-403C-9925-69D9FA045722}">
      <text>
        <r>
          <rPr>
            <sz val="8"/>
            <color indexed="81"/>
            <rFont val="ＭＳ Ｐゴシック"/>
            <family val="3"/>
            <charset val="128"/>
          </rPr>
          <t>自動計算</t>
        </r>
        <r>
          <rPr>
            <sz val="9"/>
            <color indexed="81"/>
            <rFont val="ＭＳ Ｐゴシック"/>
            <family val="3"/>
            <charset val="128"/>
          </rPr>
          <t xml:space="preserve">
</t>
        </r>
      </text>
    </comment>
    <comment ref="S9" authorId="0" shapeId="0" xr:uid="{C1C876C7-EACB-4E43-A0F3-69437C92F251}">
      <text>
        <r>
          <rPr>
            <sz val="8"/>
            <color indexed="81"/>
            <rFont val="ＭＳ Ｐゴシック"/>
            <family val="3"/>
            <charset val="128"/>
          </rPr>
          <t>自動計算</t>
        </r>
        <r>
          <rPr>
            <sz val="9"/>
            <color indexed="81"/>
            <rFont val="ＭＳ Ｐゴシック"/>
            <family val="3"/>
            <charset val="128"/>
          </rPr>
          <t xml:space="preserve">
</t>
        </r>
      </text>
    </comment>
    <comment ref="X10" authorId="1" shapeId="0" xr:uid="{5EE2E60F-A08C-4EA2-89B7-0559FFD647C0}">
      <text>
        <r>
          <rPr>
            <sz val="8"/>
            <color indexed="81"/>
            <rFont val="MS P ゴシック"/>
            <family val="3"/>
            <charset val="128"/>
          </rPr>
          <t xml:space="preserve">※委託費限度額を越え、帳簿上、「自己資金」に仕訳が困難が額については、「自己負担額」に整理してください。
</t>
        </r>
      </text>
    </comment>
    <comment ref="Y10" authorId="0" shapeId="0" xr:uid="{55863732-D89E-4D36-910E-8BD80FFA84CA}">
      <text>
        <r>
          <rPr>
            <sz val="9"/>
            <color indexed="81"/>
            <rFont val="ＭＳ Ｐゴシック"/>
            <family val="3"/>
            <charset val="128"/>
          </rPr>
          <t>委託費集計表より自動計算</t>
        </r>
      </text>
    </comment>
    <comment ref="AA10" authorId="0" shapeId="0" xr:uid="{1A06D182-9273-4C6D-A816-39DDBDAD3437}">
      <text>
        <r>
          <rPr>
            <sz val="8"/>
            <color indexed="81"/>
            <rFont val="ＭＳ Ｐゴシック"/>
            <family val="3"/>
            <charset val="128"/>
          </rPr>
          <t>自動計算</t>
        </r>
        <r>
          <rPr>
            <sz val="9"/>
            <color indexed="81"/>
            <rFont val="ＭＳ Ｐゴシック"/>
            <family val="3"/>
            <charset val="128"/>
          </rPr>
          <t xml:space="preserve">
</t>
        </r>
      </text>
    </comment>
    <comment ref="AB10" authorId="0" shapeId="0" xr:uid="{4802AF81-DFDA-404A-9B25-10B053835CEF}">
      <text>
        <r>
          <rPr>
            <sz val="8"/>
            <color indexed="81"/>
            <rFont val="ＭＳ Ｐゴシック"/>
            <family val="3"/>
            <charset val="128"/>
          </rPr>
          <t>自動計算</t>
        </r>
        <r>
          <rPr>
            <sz val="9"/>
            <color indexed="81"/>
            <rFont val="ＭＳ Ｐゴシック"/>
            <family val="3"/>
            <charset val="128"/>
          </rPr>
          <t xml:space="preserve">
</t>
        </r>
      </text>
    </comment>
    <comment ref="AJ10" authorId="1" shapeId="0" xr:uid="{077E6FAE-9534-450B-A174-5BD524CBF2D1}">
      <text>
        <r>
          <rPr>
            <sz val="8"/>
            <color indexed="81"/>
            <rFont val="MS P ゴシック"/>
            <family val="3"/>
            <charset val="128"/>
          </rPr>
          <t xml:space="preserve">※委託費限度額を越え、帳簿上、「自己資金」に仕訳が困難が額については、「自己負担額」に整理してください。
</t>
        </r>
      </text>
    </comment>
    <comment ref="AK10" authorId="0" shapeId="0" xr:uid="{A04260A5-E365-42EB-90D3-4B72A22B6900}">
      <text>
        <r>
          <rPr>
            <sz val="9"/>
            <color indexed="81"/>
            <rFont val="ＭＳ Ｐゴシック"/>
            <family val="3"/>
            <charset val="128"/>
          </rPr>
          <t>委託費集計表より自動計算</t>
        </r>
      </text>
    </comment>
    <comment ref="AM10" authorId="0" shapeId="0" xr:uid="{3E41E247-DF29-45A0-A14A-402E22E41BE0}">
      <text>
        <r>
          <rPr>
            <sz val="8"/>
            <color indexed="81"/>
            <rFont val="ＭＳ Ｐゴシック"/>
            <family val="3"/>
            <charset val="128"/>
          </rPr>
          <t>自動計算</t>
        </r>
        <r>
          <rPr>
            <sz val="9"/>
            <color indexed="81"/>
            <rFont val="ＭＳ Ｐゴシック"/>
            <family val="3"/>
            <charset val="128"/>
          </rPr>
          <t xml:space="preserve">
</t>
        </r>
      </text>
    </comment>
    <comment ref="AN10" authorId="0" shapeId="0" xr:uid="{FEAC8D76-9570-42EE-873A-75F22142409A}">
      <text>
        <r>
          <rPr>
            <sz val="8"/>
            <color indexed="81"/>
            <rFont val="ＭＳ Ｐゴシック"/>
            <family val="3"/>
            <charset val="128"/>
          </rPr>
          <t>自動計算</t>
        </r>
        <r>
          <rPr>
            <sz val="9"/>
            <color indexed="81"/>
            <rFont val="ＭＳ Ｐゴシック"/>
            <family val="3"/>
            <charset val="128"/>
          </rPr>
          <t xml:space="preserve">
</t>
        </r>
      </text>
    </comment>
    <comment ref="AW11" authorId="0" shapeId="0" xr:uid="{68B3F36F-435F-40D9-AC57-FFD2A600CE45}">
      <text>
        <r>
          <rPr>
            <sz val="9"/>
            <color indexed="81"/>
            <rFont val="ＭＳ Ｐゴシック"/>
            <family val="3"/>
            <charset val="128"/>
          </rPr>
          <t>自動計算</t>
        </r>
      </text>
    </comment>
    <comment ref="AX11" authorId="0" shapeId="0" xr:uid="{8FB23F13-CC0A-4E07-BA0C-134731A90BDC}">
      <text>
        <r>
          <rPr>
            <sz val="9"/>
            <color indexed="81"/>
            <rFont val="ＭＳ Ｐゴシック"/>
            <family val="3"/>
            <charset val="128"/>
          </rPr>
          <t>自動計算</t>
        </r>
      </text>
    </comment>
    <comment ref="AY11" authorId="0" shapeId="0" xr:uid="{72B0CAAF-C5C2-4773-B351-17DD68A70061}">
      <text>
        <r>
          <rPr>
            <sz val="9"/>
            <color indexed="81"/>
            <rFont val="ＭＳ Ｐゴシック"/>
            <family val="3"/>
            <charset val="128"/>
          </rPr>
          <t>自動計算</t>
        </r>
      </text>
    </comment>
    <comment ref="AZ11" authorId="0" shapeId="0" xr:uid="{9FA0B2D7-33D1-474A-A746-8F01603E750C}">
      <text>
        <r>
          <rPr>
            <sz val="9"/>
            <color indexed="81"/>
            <rFont val="ＭＳ Ｐゴシック"/>
            <family val="3"/>
            <charset val="128"/>
          </rPr>
          <t>自動計算</t>
        </r>
      </text>
    </comment>
    <comment ref="BF11" authorId="0" shapeId="0" xr:uid="{7B84136B-54A4-4163-AD83-1DBFC1BE07D1}">
      <text>
        <r>
          <rPr>
            <sz val="9"/>
            <color indexed="81"/>
            <rFont val="ＭＳ Ｐゴシック"/>
            <family val="3"/>
            <charset val="128"/>
          </rPr>
          <t>自動計算</t>
        </r>
      </text>
    </comment>
    <comment ref="BG11" authorId="0" shapeId="0" xr:uid="{AC4F7CEE-704D-4FC6-92B5-BAB285D6A1E1}">
      <text>
        <r>
          <rPr>
            <sz val="9"/>
            <color indexed="81"/>
            <rFont val="ＭＳ Ｐゴシック"/>
            <family val="3"/>
            <charset val="128"/>
          </rPr>
          <t>自動計算</t>
        </r>
      </text>
    </comment>
    <comment ref="BH11" authorId="0" shapeId="0" xr:uid="{A7AFF999-2C64-48FB-B855-8E685151B244}">
      <text>
        <r>
          <rPr>
            <sz val="9"/>
            <color indexed="81"/>
            <rFont val="ＭＳ Ｐゴシック"/>
            <family val="3"/>
            <charset val="128"/>
          </rPr>
          <t>自動計算</t>
        </r>
      </text>
    </comment>
    <comment ref="BI11" authorId="0" shapeId="0" xr:uid="{ADE513EC-B096-4623-8F19-A938AC3023AD}">
      <text>
        <r>
          <rPr>
            <sz val="9"/>
            <color indexed="81"/>
            <rFont val="ＭＳ Ｐゴシック"/>
            <family val="3"/>
            <charset val="128"/>
          </rPr>
          <t>自動計算</t>
        </r>
      </text>
    </comment>
    <comment ref="BO11" authorId="0" shapeId="0" xr:uid="{BE87CE05-3DC8-48BD-AC4B-0247720CD755}">
      <text>
        <r>
          <rPr>
            <sz val="9"/>
            <color indexed="81"/>
            <rFont val="ＭＳ Ｐゴシック"/>
            <family val="3"/>
            <charset val="128"/>
          </rPr>
          <t>自動計算</t>
        </r>
      </text>
    </comment>
    <comment ref="BP11" authorId="0" shapeId="0" xr:uid="{147AF8E3-218D-4069-84E6-676A1109BBA2}">
      <text>
        <r>
          <rPr>
            <sz val="9"/>
            <color indexed="81"/>
            <rFont val="ＭＳ Ｐゴシック"/>
            <family val="3"/>
            <charset val="128"/>
          </rPr>
          <t>自動計算</t>
        </r>
      </text>
    </comment>
    <comment ref="BQ11" authorId="0" shapeId="0" xr:uid="{0B986DF8-88AD-45E8-A061-0AB97DBCE89C}">
      <text>
        <r>
          <rPr>
            <sz val="9"/>
            <color indexed="81"/>
            <rFont val="ＭＳ Ｐゴシック"/>
            <family val="3"/>
            <charset val="128"/>
          </rPr>
          <t>自動計算</t>
        </r>
      </text>
    </comment>
    <comment ref="BR11" authorId="0" shapeId="0" xr:uid="{C17011AC-1360-48FD-9969-93DB837DCD74}">
      <text>
        <r>
          <rPr>
            <sz val="9"/>
            <color indexed="81"/>
            <rFont val="ＭＳ Ｐゴシック"/>
            <family val="3"/>
            <charset val="128"/>
          </rPr>
          <t>自動計算</t>
        </r>
      </text>
    </comment>
    <comment ref="P12" authorId="0" shapeId="0" xr:uid="{C3FF460B-3AB4-44E9-A342-C222932CA284}">
      <text>
        <r>
          <rPr>
            <sz val="9"/>
            <color indexed="81"/>
            <rFont val="ＭＳ Ｐゴシック"/>
            <family val="3"/>
            <charset val="128"/>
          </rPr>
          <t>自動計算</t>
        </r>
      </text>
    </comment>
    <comment ref="Q12" authorId="0" shapeId="0" xr:uid="{5254212F-15A5-4A49-9494-49A3751EEA05}">
      <text>
        <r>
          <rPr>
            <sz val="9"/>
            <color indexed="81"/>
            <rFont val="ＭＳ Ｐゴシック"/>
            <family val="3"/>
            <charset val="128"/>
          </rPr>
          <t>自動計算</t>
        </r>
      </text>
    </comment>
    <comment ref="R12" authorId="0" shapeId="0" xr:uid="{77AB5D8B-C6A2-43E3-A3DF-73F5149F246B}">
      <text>
        <r>
          <rPr>
            <sz val="9"/>
            <color indexed="81"/>
            <rFont val="ＭＳ Ｐゴシック"/>
            <family val="3"/>
            <charset val="128"/>
          </rPr>
          <t>自動計算</t>
        </r>
      </text>
    </comment>
    <comment ref="S12" authorId="0" shapeId="0" xr:uid="{D509C1C2-D9EB-4D95-B8D1-B0637BD73276}">
      <text>
        <r>
          <rPr>
            <sz val="9"/>
            <color indexed="81"/>
            <rFont val="ＭＳ Ｐゴシック"/>
            <family val="3"/>
            <charset val="128"/>
          </rPr>
          <t>自動計算</t>
        </r>
      </text>
    </comment>
    <comment ref="Y13" authorId="0" shapeId="0" xr:uid="{39D6FFED-7A9B-4BFA-8C41-F788CD6DB2DA}">
      <text>
        <r>
          <rPr>
            <sz val="9"/>
            <color indexed="81"/>
            <rFont val="ＭＳ Ｐゴシック"/>
            <family val="3"/>
            <charset val="128"/>
          </rPr>
          <t>委託費集計表より自動計算</t>
        </r>
      </text>
    </comment>
    <comment ref="Z13" authorId="0" shapeId="0" xr:uid="{6EC18110-CB86-45FB-B466-C534D88CC844}">
      <text>
        <r>
          <rPr>
            <sz val="9"/>
            <color indexed="81"/>
            <rFont val="ＭＳ Ｐゴシック"/>
            <family val="3"/>
            <charset val="128"/>
          </rPr>
          <t>自動計算</t>
        </r>
      </text>
    </comment>
    <comment ref="AA13" authorId="0" shapeId="0" xr:uid="{0238949E-8ABD-41D3-BE5F-EE917165A313}">
      <text>
        <r>
          <rPr>
            <sz val="9"/>
            <color indexed="81"/>
            <rFont val="ＭＳ Ｐゴシック"/>
            <family val="3"/>
            <charset val="128"/>
          </rPr>
          <t>自動計算</t>
        </r>
      </text>
    </comment>
    <comment ref="AB13" authorId="0" shapeId="0" xr:uid="{E1E4E9E2-E59E-4D3E-AD56-91569412CEB1}">
      <text>
        <r>
          <rPr>
            <sz val="9"/>
            <color indexed="81"/>
            <rFont val="ＭＳ Ｐゴシック"/>
            <family val="3"/>
            <charset val="128"/>
          </rPr>
          <t>自動計算</t>
        </r>
      </text>
    </comment>
    <comment ref="AK13" authorId="0" shapeId="0" xr:uid="{AE50BD9C-E969-4B53-A654-0D1DEA1FB4C4}">
      <text>
        <r>
          <rPr>
            <sz val="9"/>
            <color indexed="81"/>
            <rFont val="ＭＳ Ｐゴシック"/>
            <family val="3"/>
            <charset val="128"/>
          </rPr>
          <t>委託費集計表より自動計算</t>
        </r>
      </text>
    </comment>
    <comment ref="AL13" authorId="0" shapeId="0" xr:uid="{89755511-E806-40D0-A56D-8034F5F8F385}">
      <text>
        <r>
          <rPr>
            <sz val="9"/>
            <color indexed="81"/>
            <rFont val="ＭＳ Ｐゴシック"/>
            <family val="3"/>
            <charset val="128"/>
          </rPr>
          <t>自動計算</t>
        </r>
      </text>
    </comment>
    <comment ref="AM13" authorId="0" shapeId="0" xr:uid="{B735C6F8-BA0E-4D06-9DC9-DC3DA224F314}">
      <text>
        <r>
          <rPr>
            <sz val="9"/>
            <color indexed="81"/>
            <rFont val="ＭＳ Ｐゴシック"/>
            <family val="3"/>
            <charset val="128"/>
          </rPr>
          <t>自動計算</t>
        </r>
      </text>
    </comment>
    <comment ref="AN13" authorId="0" shapeId="0" xr:uid="{97BB8F6A-CF18-424C-8E8D-5E3279F15E7B}">
      <text>
        <r>
          <rPr>
            <sz val="9"/>
            <color indexed="81"/>
            <rFont val="ＭＳ Ｐゴシック"/>
            <family val="3"/>
            <charset val="128"/>
          </rPr>
          <t>自動計算</t>
        </r>
      </text>
    </comment>
    <comment ref="AY17" authorId="0" shapeId="0" xr:uid="{AAC873FD-39F2-4BBF-8692-08A7A5F55F9B}">
      <text>
        <r>
          <rPr>
            <sz val="8"/>
            <color indexed="81"/>
            <rFont val="ＭＳ Ｐゴシック"/>
            <family val="3"/>
            <charset val="128"/>
          </rPr>
          <t>自動計算</t>
        </r>
        <r>
          <rPr>
            <sz val="9"/>
            <color indexed="81"/>
            <rFont val="ＭＳ Ｐゴシック"/>
            <family val="3"/>
            <charset val="128"/>
          </rPr>
          <t xml:space="preserve">
</t>
        </r>
      </text>
    </comment>
    <comment ref="AZ17" authorId="0" shapeId="0" xr:uid="{60E662B4-7804-4CEB-A98D-ADD8A49E0F00}">
      <text>
        <r>
          <rPr>
            <sz val="8"/>
            <color indexed="81"/>
            <rFont val="ＭＳ Ｐゴシック"/>
            <family val="3"/>
            <charset val="128"/>
          </rPr>
          <t>自動計算</t>
        </r>
        <r>
          <rPr>
            <sz val="9"/>
            <color indexed="81"/>
            <rFont val="ＭＳ Ｐゴシック"/>
            <family val="3"/>
            <charset val="128"/>
          </rPr>
          <t xml:space="preserve">
</t>
        </r>
      </text>
    </comment>
    <comment ref="BH17" authorId="0" shapeId="0" xr:uid="{88833CC5-3698-4609-8BC2-926B13859862}">
      <text>
        <r>
          <rPr>
            <sz val="8"/>
            <color indexed="81"/>
            <rFont val="ＭＳ Ｐゴシック"/>
            <family val="3"/>
            <charset val="128"/>
          </rPr>
          <t>自動計算</t>
        </r>
        <r>
          <rPr>
            <sz val="9"/>
            <color indexed="81"/>
            <rFont val="ＭＳ Ｐゴシック"/>
            <family val="3"/>
            <charset val="128"/>
          </rPr>
          <t xml:space="preserve">
</t>
        </r>
      </text>
    </comment>
    <comment ref="BI17" authorId="0" shapeId="0" xr:uid="{879FD0A6-1E07-4E1D-92F1-B23CBA7BFF2E}">
      <text>
        <r>
          <rPr>
            <sz val="8"/>
            <color indexed="81"/>
            <rFont val="ＭＳ Ｐゴシック"/>
            <family val="3"/>
            <charset val="128"/>
          </rPr>
          <t>自動計算</t>
        </r>
        <r>
          <rPr>
            <sz val="9"/>
            <color indexed="81"/>
            <rFont val="ＭＳ Ｐゴシック"/>
            <family val="3"/>
            <charset val="128"/>
          </rPr>
          <t xml:space="preserve">
</t>
        </r>
      </text>
    </comment>
    <comment ref="BQ17" authorId="0" shapeId="0" xr:uid="{7C04C3FB-141E-4926-86F6-C4C2A854D2F1}">
      <text>
        <r>
          <rPr>
            <sz val="8"/>
            <color indexed="81"/>
            <rFont val="ＭＳ Ｐゴシック"/>
            <family val="3"/>
            <charset val="128"/>
          </rPr>
          <t>自動計算</t>
        </r>
        <r>
          <rPr>
            <sz val="9"/>
            <color indexed="81"/>
            <rFont val="ＭＳ Ｐゴシック"/>
            <family val="3"/>
            <charset val="128"/>
          </rPr>
          <t xml:space="preserve">
</t>
        </r>
      </text>
    </comment>
    <comment ref="BR17" authorId="0" shapeId="0" xr:uid="{AAC3915C-4B1D-479A-8725-8C485124462E}">
      <text>
        <r>
          <rPr>
            <sz val="8"/>
            <color indexed="81"/>
            <rFont val="ＭＳ Ｐゴシック"/>
            <family val="3"/>
            <charset val="128"/>
          </rPr>
          <t>自動計算</t>
        </r>
        <r>
          <rPr>
            <sz val="9"/>
            <color indexed="81"/>
            <rFont val="ＭＳ Ｐゴシック"/>
            <family val="3"/>
            <charset val="128"/>
          </rPr>
          <t xml:space="preserve">
</t>
        </r>
      </text>
    </comment>
    <comment ref="T18" authorId="2" shapeId="0" xr:uid="{B96D5099-4AF5-4F97-AE91-6FA11140C82E}">
      <text>
        <r>
          <rPr>
            <b/>
            <sz val="9"/>
            <color indexed="81"/>
            <rFont val="MS P ゴシック"/>
            <family val="3"/>
            <charset val="128"/>
          </rPr>
          <t>松島　喜夫:</t>
        </r>
        <r>
          <rPr>
            <sz val="9"/>
            <color indexed="81"/>
            <rFont val="MS P ゴシック"/>
            <family val="3"/>
            <charset val="128"/>
          </rPr>
          <t xml:space="preserve">
</t>
        </r>
      </text>
    </comment>
    <comment ref="AF18" authorId="2" shapeId="0" xr:uid="{6BD903F8-E935-44D2-8FA2-C56707D32B62}">
      <text>
        <r>
          <rPr>
            <b/>
            <sz val="9"/>
            <color indexed="81"/>
            <rFont val="MS P ゴシック"/>
            <family val="3"/>
            <charset val="128"/>
          </rPr>
          <t>松島　喜夫:</t>
        </r>
        <r>
          <rPr>
            <sz val="9"/>
            <color indexed="81"/>
            <rFont val="MS P ゴシック"/>
            <family val="3"/>
            <charset val="128"/>
          </rPr>
          <t xml:space="preserve">
</t>
        </r>
      </text>
    </comment>
    <comment ref="AR18" authorId="2" shapeId="0" xr:uid="{C7486BBC-D388-4738-AD2B-6E8548C0E7DE}">
      <text>
        <r>
          <rPr>
            <b/>
            <sz val="9"/>
            <color indexed="81"/>
            <rFont val="MS P ゴシック"/>
            <family val="3"/>
            <charset val="128"/>
          </rPr>
          <t>松島　喜夫:</t>
        </r>
        <r>
          <rPr>
            <sz val="9"/>
            <color indexed="81"/>
            <rFont val="MS P ゴシック"/>
            <family val="3"/>
            <charset val="128"/>
          </rPr>
          <t xml:space="preserve">
</t>
        </r>
      </text>
    </comment>
    <comment ref="R19" authorId="0" shapeId="0" xr:uid="{45B2BC49-42C7-4D18-8876-18BBE7BFFA25}">
      <text>
        <r>
          <rPr>
            <sz val="8"/>
            <color indexed="81"/>
            <rFont val="ＭＳ Ｐゴシック"/>
            <family val="3"/>
            <charset val="128"/>
          </rPr>
          <t>自動計算</t>
        </r>
        <r>
          <rPr>
            <sz val="9"/>
            <color indexed="81"/>
            <rFont val="ＭＳ Ｐゴシック"/>
            <family val="3"/>
            <charset val="128"/>
          </rPr>
          <t xml:space="preserve">
</t>
        </r>
      </text>
    </comment>
    <comment ref="S19" authorId="0" shapeId="0" xr:uid="{E9DAC6A8-6DDE-44B8-87BB-777F0555C090}">
      <text>
        <r>
          <rPr>
            <sz val="8"/>
            <color indexed="81"/>
            <rFont val="ＭＳ Ｐゴシック"/>
            <family val="3"/>
            <charset val="128"/>
          </rPr>
          <t>自動計算</t>
        </r>
        <r>
          <rPr>
            <sz val="9"/>
            <color indexed="81"/>
            <rFont val="ＭＳ Ｐゴシック"/>
            <family val="3"/>
            <charset val="128"/>
          </rPr>
          <t xml:space="preserve">
</t>
        </r>
      </text>
    </comment>
    <comment ref="Y19" authorId="0" shapeId="0" xr:uid="{312A2A7C-005E-4238-8931-83A289BA1A94}">
      <text>
        <r>
          <rPr>
            <sz val="9"/>
            <color indexed="81"/>
            <rFont val="ＭＳ Ｐゴシック"/>
            <family val="3"/>
            <charset val="128"/>
          </rPr>
          <t>委託費集計表より自動計算</t>
        </r>
      </text>
    </comment>
    <comment ref="Z19" authorId="0" shapeId="0" xr:uid="{E51F02AF-DA71-40F7-A88F-204529F9A751}">
      <text>
        <r>
          <rPr>
            <sz val="9"/>
            <color indexed="81"/>
            <rFont val="ＭＳ Ｐゴシック"/>
            <family val="3"/>
            <charset val="128"/>
          </rPr>
          <t>委託費集計表より自動計算</t>
        </r>
      </text>
    </comment>
    <comment ref="AA19" authorId="0" shapeId="0" xr:uid="{D6CB40CB-0CA0-4442-A94E-793E6AC8571E}">
      <text>
        <r>
          <rPr>
            <sz val="9"/>
            <color indexed="81"/>
            <rFont val="ＭＳ Ｐゴシック"/>
            <family val="3"/>
            <charset val="128"/>
          </rPr>
          <t>自動計算</t>
        </r>
      </text>
    </comment>
    <comment ref="AB19" authorId="0" shapeId="0" xr:uid="{6C9ECED8-8A4B-4BB0-A56C-6742CDE90A66}">
      <text>
        <r>
          <rPr>
            <sz val="9"/>
            <color indexed="81"/>
            <rFont val="ＭＳ Ｐゴシック"/>
            <family val="3"/>
            <charset val="128"/>
          </rPr>
          <t>自動計算</t>
        </r>
      </text>
    </comment>
    <comment ref="AK19" authorId="0" shapeId="0" xr:uid="{0F6CB9F1-3924-4BC5-82EF-2C91594E9B71}">
      <text>
        <r>
          <rPr>
            <sz val="9"/>
            <color indexed="81"/>
            <rFont val="ＭＳ Ｐゴシック"/>
            <family val="3"/>
            <charset val="128"/>
          </rPr>
          <t>委託費集計表より自動計算</t>
        </r>
      </text>
    </comment>
    <comment ref="AL19" authorId="0" shapeId="0" xr:uid="{615296C7-3E5B-4C8A-9DFD-935DD292C5D5}">
      <text>
        <r>
          <rPr>
            <sz val="9"/>
            <color indexed="81"/>
            <rFont val="ＭＳ Ｐゴシック"/>
            <family val="3"/>
            <charset val="128"/>
          </rPr>
          <t>委託費集計表より自動計算</t>
        </r>
      </text>
    </comment>
    <comment ref="AM19" authorId="0" shapeId="0" xr:uid="{D22100A4-473F-4A79-94B0-701A9C1B4788}">
      <text>
        <r>
          <rPr>
            <sz val="9"/>
            <color indexed="81"/>
            <rFont val="ＭＳ Ｐゴシック"/>
            <family val="3"/>
            <charset val="128"/>
          </rPr>
          <t>自動計算</t>
        </r>
      </text>
    </comment>
    <comment ref="AN19" authorId="0" shapeId="0" xr:uid="{5F6CD725-E269-4D7B-A002-FCF5A8E3ECD2}">
      <text>
        <r>
          <rPr>
            <sz val="9"/>
            <color indexed="81"/>
            <rFont val="ＭＳ Ｐゴシック"/>
            <family val="3"/>
            <charset val="128"/>
          </rPr>
          <t>自動計算</t>
        </r>
      </text>
    </comment>
    <comment ref="AY19" authorId="0" shapeId="0" xr:uid="{AFA6C424-D2D0-4320-9C46-0114B5A4AE11}">
      <text>
        <r>
          <rPr>
            <sz val="8"/>
            <color indexed="81"/>
            <rFont val="ＭＳ Ｐゴシック"/>
            <family val="3"/>
            <charset val="128"/>
          </rPr>
          <t>自動計算</t>
        </r>
        <r>
          <rPr>
            <sz val="9"/>
            <color indexed="81"/>
            <rFont val="ＭＳ Ｐゴシック"/>
            <family val="3"/>
            <charset val="128"/>
          </rPr>
          <t xml:space="preserve">
</t>
        </r>
      </text>
    </comment>
    <comment ref="AZ19" authorId="0" shapeId="0" xr:uid="{3C775D4E-67AC-4371-BD07-5EFF08709544}">
      <text>
        <r>
          <rPr>
            <sz val="8"/>
            <color indexed="81"/>
            <rFont val="ＭＳ Ｐゴシック"/>
            <family val="3"/>
            <charset val="128"/>
          </rPr>
          <t>自動計算</t>
        </r>
        <r>
          <rPr>
            <sz val="9"/>
            <color indexed="81"/>
            <rFont val="ＭＳ Ｐゴシック"/>
            <family val="3"/>
            <charset val="128"/>
          </rPr>
          <t xml:space="preserve">
</t>
        </r>
      </text>
    </comment>
    <comment ref="BH19" authorId="0" shapeId="0" xr:uid="{BF001081-96CC-4E20-AC09-276206826088}">
      <text>
        <r>
          <rPr>
            <sz val="8"/>
            <color indexed="81"/>
            <rFont val="ＭＳ Ｐゴシック"/>
            <family val="3"/>
            <charset val="128"/>
          </rPr>
          <t>自動計算</t>
        </r>
        <r>
          <rPr>
            <sz val="9"/>
            <color indexed="81"/>
            <rFont val="ＭＳ Ｐゴシック"/>
            <family val="3"/>
            <charset val="128"/>
          </rPr>
          <t xml:space="preserve">
</t>
        </r>
      </text>
    </comment>
    <comment ref="BI19" authorId="0" shapeId="0" xr:uid="{CD0803C2-F646-4CCE-9560-73FBC44268CD}">
      <text>
        <r>
          <rPr>
            <sz val="8"/>
            <color indexed="81"/>
            <rFont val="ＭＳ Ｐゴシック"/>
            <family val="3"/>
            <charset val="128"/>
          </rPr>
          <t>自動計算</t>
        </r>
        <r>
          <rPr>
            <sz val="9"/>
            <color indexed="81"/>
            <rFont val="ＭＳ Ｐゴシック"/>
            <family val="3"/>
            <charset val="128"/>
          </rPr>
          <t xml:space="preserve">
</t>
        </r>
      </text>
    </comment>
    <comment ref="BQ19" authorId="0" shapeId="0" xr:uid="{1B235FD6-50F9-45BB-99E7-DB7094BFB444}">
      <text>
        <r>
          <rPr>
            <sz val="8"/>
            <color indexed="81"/>
            <rFont val="ＭＳ Ｐゴシック"/>
            <family val="3"/>
            <charset val="128"/>
          </rPr>
          <t>自動計算</t>
        </r>
        <r>
          <rPr>
            <sz val="9"/>
            <color indexed="81"/>
            <rFont val="ＭＳ Ｐゴシック"/>
            <family val="3"/>
            <charset val="128"/>
          </rPr>
          <t xml:space="preserve">
</t>
        </r>
      </text>
    </comment>
    <comment ref="BR19" authorId="0" shapeId="0" xr:uid="{B2D95F0C-F78A-4B90-AA1B-3FFE26BB84B0}">
      <text>
        <r>
          <rPr>
            <sz val="8"/>
            <color indexed="81"/>
            <rFont val="ＭＳ Ｐゴシック"/>
            <family val="3"/>
            <charset val="128"/>
          </rPr>
          <t>自動計算</t>
        </r>
        <r>
          <rPr>
            <sz val="9"/>
            <color indexed="81"/>
            <rFont val="ＭＳ Ｐゴシック"/>
            <family val="3"/>
            <charset val="128"/>
          </rPr>
          <t xml:space="preserve">
</t>
        </r>
      </text>
    </comment>
    <comment ref="R21" authorId="0" shapeId="0" xr:uid="{C68FF8B1-416A-4126-8765-FF3DC7CE294C}">
      <text>
        <r>
          <rPr>
            <sz val="8"/>
            <color indexed="81"/>
            <rFont val="ＭＳ Ｐゴシック"/>
            <family val="3"/>
            <charset val="128"/>
          </rPr>
          <t>自動計算</t>
        </r>
        <r>
          <rPr>
            <sz val="9"/>
            <color indexed="81"/>
            <rFont val="ＭＳ Ｐゴシック"/>
            <family val="3"/>
            <charset val="128"/>
          </rPr>
          <t xml:space="preserve">
</t>
        </r>
      </text>
    </comment>
    <comment ref="S21" authorId="0" shapeId="0" xr:uid="{DD47F5CD-5AB8-4579-8D7D-A6292F122CCA}">
      <text>
        <r>
          <rPr>
            <sz val="8"/>
            <color indexed="81"/>
            <rFont val="ＭＳ Ｐゴシック"/>
            <family val="3"/>
            <charset val="128"/>
          </rPr>
          <t>自動計算</t>
        </r>
        <r>
          <rPr>
            <sz val="9"/>
            <color indexed="81"/>
            <rFont val="ＭＳ Ｐゴシック"/>
            <family val="3"/>
            <charset val="128"/>
          </rPr>
          <t xml:space="preserve">
</t>
        </r>
      </text>
    </comment>
    <comment ref="Y21" authorId="0" shapeId="0" xr:uid="{168A34AD-C3E1-4983-9A95-AFD16327E4C2}">
      <text>
        <r>
          <rPr>
            <sz val="9"/>
            <color indexed="81"/>
            <rFont val="ＭＳ Ｐゴシック"/>
            <family val="3"/>
            <charset val="128"/>
          </rPr>
          <t>委託費集計表より自動計算</t>
        </r>
      </text>
    </comment>
    <comment ref="Z21" authorId="0" shapeId="0" xr:uid="{D6A7FE9F-93CF-4B7C-A2F3-4EB789849DD4}">
      <text>
        <r>
          <rPr>
            <sz val="9"/>
            <color indexed="81"/>
            <rFont val="ＭＳ Ｐゴシック"/>
            <family val="3"/>
            <charset val="128"/>
          </rPr>
          <t>委託費集計表より自動計算</t>
        </r>
      </text>
    </comment>
    <comment ref="AA21" authorId="0" shapeId="0" xr:uid="{682B311F-DCD3-4094-B14D-C6574819F45C}">
      <text>
        <r>
          <rPr>
            <sz val="9"/>
            <color indexed="81"/>
            <rFont val="ＭＳ Ｐゴシック"/>
            <family val="3"/>
            <charset val="128"/>
          </rPr>
          <t>自動計算</t>
        </r>
      </text>
    </comment>
    <comment ref="AB21" authorId="0" shapeId="0" xr:uid="{1370CD62-27F8-451D-8B85-31E1F82B7960}">
      <text>
        <r>
          <rPr>
            <sz val="9"/>
            <color indexed="81"/>
            <rFont val="ＭＳ Ｐゴシック"/>
            <family val="3"/>
            <charset val="128"/>
          </rPr>
          <t>自動計算</t>
        </r>
      </text>
    </comment>
    <comment ref="AK21" authorId="0" shapeId="0" xr:uid="{A431A3B4-78DF-4F2F-9E2E-3CFC96F48271}">
      <text>
        <r>
          <rPr>
            <sz val="9"/>
            <color indexed="81"/>
            <rFont val="ＭＳ Ｐゴシック"/>
            <family val="3"/>
            <charset val="128"/>
          </rPr>
          <t>委託費集計表より自動計算</t>
        </r>
      </text>
    </comment>
    <comment ref="AL21" authorId="0" shapeId="0" xr:uid="{0E6C77AF-EC1E-48D8-AB23-198D5BA07C7F}">
      <text>
        <r>
          <rPr>
            <sz val="9"/>
            <color indexed="81"/>
            <rFont val="ＭＳ Ｐゴシック"/>
            <family val="3"/>
            <charset val="128"/>
          </rPr>
          <t>委託費集計表より自動計算</t>
        </r>
      </text>
    </comment>
    <comment ref="AM21" authorId="0" shapeId="0" xr:uid="{259E8177-7164-4C91-9E73-9593FB58F5D5}">
      <text>
        <r>
          <rPr>
            <sz val="9"/>
            <color indexed="81"/>
            <rFont val="ＭＳ Ｐゴシック"/>
            <family val="3"/>
            <charset val="128"/>
          </rPr>
          <t>自動計算</t>
        </r>
      </text>
    </comment>
    <comment ref="AN21" authorId="0" shapeId="0" xr:uid="{0AF2B4A4-1B98-4C7D-851B-354AE44E6D6A}">
      <text>
        <r>
          <rPr>
            <sz val="9"/>
            <color indexed="81"/>
            <rFont val="ＭＳ Ｐゴシック"/>
            <family val="3"/>
            <charset val="128"/>
          </rPr>
          <t>自動計算</t>
        </r>
      </text>
    </comment>
    <comment ref="AY21" authorId="0" shapeId="0" xr:uid="{FCF62AB0-D7F6-426C-A83F-09FAD1458578}">
      <text>
        <r>
          <rPr>
            <sz val="8"/>
            <color indexed="81"/>
            <rFont val="ＭＳ Ｐゴシック"/>
            <family val="3"/>
            <charset val="128"/>
          </rPr>
          <t>自動計算</t>
        </r>
        <r>
          <rPr>
            <sz val="9"/>
            <color indexed="81"/>
            <rFont val="ＭＳ Ｐゴシック"/>
            <family val="3"/>
            <charset val="128"/>
          </rPr>
          <t xml:space="preserve">
</t>
        </r>
      </text>
    </comment>
    <comment ref="AZ21" authorId="0" shapeId="0" xr:uid="{F5432C11-9B14-44EA-939A-21734B55A98D}">
      <text>
        <r>
          <rPr>
            <sz val="8"/>
            <color indexed="81"/>
            <rFont val="ＭＳ Ｐゴシック"/>
            <family val="3"/>
            <charset val="128"/>
          </rPr>
          <t>自動計算</t>
        </r>
        <r>
          <rPr>
            <sz val="9"/>
            <color indexed="81"/>
            <rFont val="ＭＳ Ｐゴシック"/>
            <family val="3"/>
            <charset val="128"/>
          </rPr>
          <t xml:space="preserve">
</t>
        </r>
      </text>
    </comment>
    <comment ref="BH21" authorId="0" shapeId="0" xr:uid="{BDC76CE8-CA4E-484B-9ADF-606A066F40A8}">
      <text>
        <r>
          <rPr>
            <sz val="8"/>
            <color indexed="81"/>
            <rFont val="ＭＳ Ｐゴシック"/>
            <family val="3"/>
            <charset val="128"/>
          </rPr>
          <t>自動計算</t>
        </r>
        <r>
          <rPr>
            <sz val="9"/>
            <color indexed="81"/>
            <rFont val="ＭＳ Ｐゴシック"/>
            <family val="3"/>
            <charset val="128"/>
          </rPr>
          <t xml:space="preserve">
</t>
        </r>
      </text>
    </comment>
    <comment ref="BI21" authorId="0" shapeId="0" xr:uid="{0BAE2093-6C6E-4E93-B84F-72D574A0980E}">
      <text>
        <r>
          <rPr>
            <sz val="8"/>
            <color indexed="81"/>
            <rFont val="ＭＳ Ｐゴシック"/>
            <family val="3"/>
            <charset val="128"/>
          </rPr>
          <t>自動計算</t>
        </r>
        <r>
          <rPr>
            <sz val="9"/>
            <color indexed="81"/>
            <rFont val="ＭＳ Ｐゴシック"/>
            <family val="3"/>
            <charset val="128"/>
          </rPr>
          <t xml:space="preserve">
</t>
        </r>
      </text>
    </comment>
    <comment ref="BQ21" authorId="0" shapeId="0" xr:uid="{3C913234-3A4B-42C6-94BD-5A3199C99EBA}">
      <text>
        <r>
          <rPr>
            <sz val="8"/>
            <color indexed="81"/>
            <rFont val="ＭＳ Ｐゴシック"/>
            <family val="3"/>
            <charset val="128"/>
          </rPr>
          <t>自動計算</t>
        </r>
        <r>
          <rPr>
            <sz val="9"/>
            <color indexed="81"/>
            <rFont val="ＭＳ Ｐゴシック"/>
            <family val="3"/>
            <charset val="128"/>
          </rPr>
          <t xml:space="preserve">
</t>
        </r>
      </text>
    </comment>
    <comment ref="BR21" authorId="0" shapeId="0" xr:uid="{05A2FB97-3585-428D-84BE-49A5949A0440}">
      <text>
        <r>
          <rPr>
            <sz val="8"/>
            <color indexed="81"/>
            <rFont val="ＭＳ Ｐゴシック"/>
            <family val="3"/>
            <charset val="128"/>
          </rPr>
          <t>自動計算</t>
        </r>
        <r>
          <rPr>
            <sz val="9"/>
            <color indexed="81"/>
            <rFont val="ＭＳ Ｐゴシック"/>
            <family val="3"/>
            <charset val="128"/>
          </rPr>
          <t xml:space="preserve">
</t>
        </r>
      </text>
    </comment>
    <comment ref="R23" authorId="0" shapeId="0" xr:uid="{53E33201-23CD-45ED-AD55-78FFB0B841C9}">
      <text>
        <r>
          <rPr>
            <sz val="8"/>
            <color indexed="81"/>
            <rFont val="ＭＳ Ｐゴシック"/>
            <family val="3"/>
            <charset val="128"/>
          </rPr>
          <t>自動計算</t>
        </r>
        <r>
          <rPr>
            <sz val="9"/>
            <color indexed="81"/>
            <rFont val="ＭＳ Ｐゴシック"/>
            <family val="3"/>
            <charset val="128"/>
          </rPr>
          <t xml:space="preserve">
</t>
        </r>
      </text>
    </comment>
    <comment ref="S23" authorId="0" shapeId="0" xr:uid="{B1D4DC87-71D4-4511-915B-C59544CAAAF6}">
      <text>
        <r>
          <rPr>
            <sz val="8"/>
            <color indexed="81"/>
            <rFont val="ＭＳ Ｐゴシック"/>
            <family val="3"/>
            <charset val="128"/>
          </rPr>
          <t>自動計算</t>
        </r>
        <r>
          <rPr>
            <sz val="9"/>
            <color indexed="81"/>
            <rFont val="ＭＳ Ｐゴシック"/>
            <family val="3"/>
            <charset val="128"/>
          </rPr>
          <t xml:space="preserve">
</t>
        </r>
      </text>
    </comment>
    <comment ref="Y23" authorId="0" shapeId="0" xr:uid="{82D2DE3C-6082-4714-94FE-769B7A3C46ED}">
      <text>
        <r>
          <rPr>
            <sz val="9"/>
            <color indexed="81"/>
            <rFont val="ＭＳ Ｐゴシック"/>
            <family val="3"/>
            <charset val="128"/>
          </rPr>
          <t>委託費集計表より自動計算</t>
        </r>
      </text>
    </comment>
    <comment ref="Z23" authorId="0" shapeId="0" xr:uid="{E31458A7-D432-4DE1-9905-D27045C17FF5}">
      <text>
        <r>
          <rPr>
            <sz val="9"/>
            <color indexed="81"/>
            <rFont val="ＭＳ Ｐゴシック"/>
            <family val="3"/>
            <charset val="128"/>
          </rPr>
          <t>委託費集計表より自動計算</t>
        </r>
      </text>
    </comment>
    <comment ref="AA23" authorId="0" shapeId="0" xr:uid="{7F3258ED-D270-405C-B0F9-7F59DC0DC6C8}">
      <text>
        <r>
          <rPr>
            <sz val="9"/>
            <color indexed="81"/>
            <rFont val="ＭＳ Ｐゴシック"/>
            <family val="3"/>
            <charset val="128"/>
          </rPr>
          <t>自動計算</t>
        </r>
      </text>
    </comment>
    <comment ref="AB23" authorId="0" shapeId="0" xr:uid="{333BE457-8394-4B5B-8157-298E4EFFCAAB}">
      <text>
        <r>
          <rPr>
            <sz val="9"/>
            <color indexed="81"/>
            <rFont val="ＭＳ Ｐゴシック"/>
            <family val="3"/>
            <charset val="128"/>
          </rPr>
          <t>自動計算</t>
        </r>
      </text>
    </comment>
    <comment ref="AK23" authorId="0" shapeId="0" xr:uid="{7224D931-AB8C-429E-B03D-6A26641BACEA}">
      <text>
        <r>
          <rPr>
            <sz val="9"/>
            <color indexed="81"/>
            <rFont val="ＭＳ Ｐゴシック"/>
            <family val="3"/>
            <charset val="128"/>
          </rPr>
          <t>委託費集計表より自動計算</t>
        </r>
      </text>
    </comment>
    <comment ref="AL23" authorId="0" shapeId="0" xr:uid="{4EE847A0-511C-466A-A598-E55B077CBE72}">
      <text>
        <r>
          <rPr>
            <sz val="9"/>
            <color indexed="81"/>
            <rFont val="ＭＳ Ｐゴシック"/>
            <family val="3"/>
            <charset val="128"/>
          </rPr>
          <t>委託費集計表より自動計算</t>
        </r>
      </text>
    </comment>
    <comment ref="AM23" authorId="0" shapeId="0" xr:uid="{605E51AD-8DBB-41F5-92F1-62F789034831}">
      <text>
        <r>
          <rPr>
            <sz val="9"/>
            <color indexed="81"/>
            <rFont val="ＭＳ Ｐゴシック"/>
            <family val="3"/>
            <charset val="128"/>
          </rPr>
          <t>自動計算</t>
        </r>
      </text>
    </comment>
    <comment ref="AN23" authorId="0" shapeId="0" xr:uid="{65B992E2-AC9A-497B-977C-494F5370E58A}">
      <text>
        <r>
          <rPr>
            <sz val="9"/>
            <color indexed="81"/>
            <rFont val="ＭＳ Ｐゴシック"/>
            <family val="3"/>
            <charset val="128"/>
          </rPr>
          <t>自動計算</t>
        </r>
      </text>
    </comment>
    <comment ref="AY23" authorId="0" shapeId="0" xr:uid="{E6B7FE78-FF64-42A3-8C47-349F67F69551}">
      <text>
        <r>
          <rPr>
            <sz val="8"/>
            <color indexed="81"/>
            <rFont val="ＭＳ Ｐゴシック"/>
            <family val="3"/>
            <charset val="128"/>
          </rPr>
          <t>自動計算</t>
        </r>
        <r>
          <rPr>
            <sz val="9"/>
            <color indexed="81"/>
            <rFont val="ＭＳ Ｐゴシック"/>
            <family val="3"/>
            <charset val="128"/>
          </rPr>
          <t xml:space="preserve">
</t>
        </r>
      </text>
    </comment>
    <comment ref="AZ23" authorId="0" shapeId="0" xr:uid="{E6FFF2C9-C132-417A-BDE3-B1C06CE043EF}">
      <text>
        <r>
          <rPr>
            <sz val="8"/>
            <color indexed="81"/>
            <rFont val="ＭＳ Ｐゴシック"/>
            <family val="3"/>
            <charset val="128"/>
          </rPr>
          <t>自動計算</t>
        </r>
        <r>
          <rPr>
            <sz val="9"/>
            <color indexed="81"/>
            <rFont val="ＭＳ Ｐゴシック"/>
            <family val="3"/>
            <charset val="128"/>
          </rPr>
          <t xml:space="preserve">
</t>
        </r>
      </text>
    </comment>
    <comment ref="BH23" authorId="0" shapeId="0" xr:uid="{AE87892C-3CD1-422D-8334-6823DAAEE5A8}">
      <text>
        <r>
          <rPr>
            <sz val="8"/>
            <color indexed="81"/>
            <rFont val="ＭＳ Ｐゴシック"/>
            <family val="3"/>
            <charset val="128"/>
          </rPr>
          <t>自動計算</t>
        </r>
        <r>
          <rPr>
            <sz val="9"/>
            <color indexed="81"/>
            <rFont val="ＭＳ Ｐゴシック"/>
            <family val="3"/>
            <charset val="128"/>
          </rPr>
          <t xml:space="preserve">
</t>
        </r>
      </text>
    </comment>
    <comment ref="BI23" authorId="0" shapeId="0" xr:uid="{A7636C58-F082-4DDB-B298-F31867F9CF1A}">
      <text>
        <r>
          <rPr>
            <sz val="8"/>
            <color indexed="81"/>
            <rFont val="ＭＳ Ｐゴシック"/>
            <family val="3"/>
            <charset val="128"/>
          </rPr>
          <t>自動計算</t>
        </r>
        <r>
          <rPr>
            <sz val="9"/>
            <color indexed="81"/>
            <rFont val="ＭＳ Ｐゴシック"/>
            <family val="3"/>
            <charset val="128"/>
          </rPr>
          <t xml:space="preserve">
</t>
        </r>
      </text>
    </comment>
    <comment ref="BQ23" authorId="0" shapeId="0" xr:uid="{FF441BD5-1192-47CA-9685-90A6ACD15E66}">
      <text>
        <r>
          <rPr>
            <sz val="8"/>
            <color indexed="81"/>
            <rFont val="ＭＳ Ｐゴシック"/>
            <family val="3"/>
            <charset val="128"/>
          </rPr>
          <t>自動計算</t>
        </r>
        <r>
          <rPr>
            <sz val="9"/>
            <color indexed="81"/>
            <rFont val="ＭＳ Ｐゴシック"/>
            <family val="3"/>
            <charset val="128"/>
          </rPr>
          <t xml:space="preserve">
</t>
        </r>
      </text>
    </comment>
    <comment ref="BR23" authorId="0" shapeId="0" xr:uid="{1AC4B310-E238-4C7E-B1C6-D1546F0ED463}">
      <text>
        <r>
          <rPr>
            <sz val="8"/>
            <color indexed="81"/>
            <rFont val="ＭＳ Ｐゴシック"/>
            <family val="3"/>
            <charset val="128"/>
          </rPr>
          <t>自動計算</t>
        </r>
        <r>
          <rPr>
            <sz val="9"/>
            <color indexed="81"/>
            <rFont val="ＭＳ Ｐゴシック"/>
            <family val="3"/>
            <charset val="128"/>
          </rPr>
          <t xml:space="preserve">
</t>
        </r>
      </text>
    </comment>
    <comment ref="R25" authorId="0" shapeId="0" xr:uid="{243FA8B3-8298-4F99-826D-51F02148F873}">
      <text>
        <r>
          <rPr>
            <sz val="8"/>
            <color indexed="81"/>
            <rFont val="ＭＳ Ｐゴシック"/>
            <family val="3"/>
            <charset val="128"/>
          </rPr>
          <t>自動計算</t>
        </r>
        <r>
          <rPr>
            <sz val="9"/>
            <color indexed="81"/>
            <rFont val="ＭＳ Ｐゴシック"/>
            <family val="3"/>
            <charset val="128"/>
          </rPr>
          <t xml:space="preserve">
</t>
        </r>
      </text>
    </comment>
    <comment ref="S25" authorId="0" shapeId="0" xr:uid="{CB3CCCBA-3030-471A-B91E-D107A7AD9882}">
      <text>
        <r>
          <rPr>
            <sz val="8"/>
            <color indexed="81"/>
            <rFont val="ＭＳ Ｐゴシック"/>
            <family val="3"/>
            <charset val="128"/>
          </rPr>
          <t>自動計算</t>
        </r>
        <r>
          <rPr>
            <sz val="9"/>
            <color indexed="81"/>
            <rFont val="ＭＳ Ｐゴシック"/>
            <family val="3"/>
            <charset val="128"/>
          </rPr>
          <t xml:space="preserve">
</t>
        </r>
      </text>
    </comment>
    <comment ref="Y25" authorId="0" shapeId="0" xr:uid="{C263C176-1DBE-42D4-9D37-D90D5DF45D0D}">
      <text>
        <r>
          <rPr>
            <sz val="9"/>
            <color indexed="81"/>
            <rFont val="ＭＳ Ｐゴシック"/>
            <family val="3"/>
            <charset val="128"/>
          </rPr>
          <t>委託費集計表より自動計算</t>
        </r>
      </text>
    </comment>
    <comment ref="Z25" authorId="0" shapeId="0" xr:uid="{26E9CF1A-4441-4A1C-A9D7-E5D8964100DE}">
      <text>
        <r>
          <rPr>
            <sz val="9"/>
            <color indexed="81"/>
            <rFont val="ＭＳ Ｐゴシック"/>
            <family val="3"/>
            <charset val="128"/>
          </rPr>
          <t>委託費集計表より自動計算</t>
        </r>
      </text>
    </comment>
    <comment ref="AA25" authorId="0" shapeId="0" xr:uid="{272F10D6-1BC3-4BF8-AD87-B807E20AE4A8}">
      <text>
        <r>
          <rPr>
            <sz val="9"/>
            <color indexed="81"/>
            <rFont val="ＭＳ Ｐゴシック"/>
            <family val="3"/>
            <charset val="128"/>
          </rPr>
          <t>自動計算</t>
        </r>
      </text>
    </comment>
    <comment ref="AB25" authorId="0" shapeId="0" xr:uid="{3E3923F7-2F8B-479B-B4D9-B54B3135FC58}">
      <text>
        <r>
          <rPr>
            <sz val="9"/>
            <color indexed="81"/>
            <rFont val="ＭＳ Ｐゴシック"/>
            <family val="3"/>
            <charset val="128"/>
          </rPr>
          <t>自動計算</t>
        </r>
      </text>
    </comment>
    <comment ref="AK25" authorId="0" shapeId="0" xr:uid="{8FBBC5B5-E634-4AFE-AD92-8104E5578B90}">
      <text>
        <r>
          <rPr>
            <sz val="9"/>
            <color indexed="81"/>
            <rFont val="ＭＳ Ｐゴシック"/>
            <family val="3"/>
            <charset val="128"/>
          </rPr>
          <t>委託費集計表より自動計算</t>
        </r>
      </text>
    </comment>
    <comment ref="AL25" authorId="0" shapeId="0" xr:uid="{34948096-03BD-41E1-A00E-50CB109A4EA7}">
      <text>
        <r>
          <rPr>
            <sz val="9"/>
            <color indexed="81"/>
            <rFont val="ＭＳ Ｐゴシック"/>
            <family val="3"/>
            <charset val="128"/>
          </rPr>
          <t>委託費集計表より自動計算</t>
        </r>
      </text>
    </comment>
    <comment ref="AM25" authorId="0" shapeId="0" xr:uid="{A9AAE706-0D66-46C2-8C0B-DC0823884E4F}">
      <text>
        <r>
          <rPr>
            <sz val="9"/>
            <color indexed="81"/>
            <rFont val="ＭＳ Ｐゴシック"/>
            <family val="3"/>
            <charset val="128"/>
          </rPr>
          <t>自動計算</t>
        </r>
      </text>
    </comment>
    <comment ref="AN25" authorId="0" shapeId="0" xr:uid="{F3DED069-1145-4DBC-800A-0743F0291127}">
      <text>
        <r>
          <rPr>
            <sz val="9"/>
            <color indexed="81"/>
            <rFont val="ＭＳ Ｐゴシック"/>
            <family val="3"/>
            <charset val="128"/>
          </rPr>
          <t>自動計算</t>
        </r>
      </text>
    </comment>
    <comment ref="AY25" authorId="0" shapeId="0" xr:uid="{DE8A221A-1A2D-473E-B02E-C3CAD391F7AC}">
      <text>
        <r>
          <rPr>
            <sz val="8"/>
            <color indexed="81"/>
            <rFont val="ＭＳ Ｐゴシック"/>
            <family val="3"/>
            <charset val="128"/>
          </rPr>
          <t>自動計算</t>
        </r>
        <r>
          <rPr>
            <sz val="9"/>
            <color indexed="81"/>
            <rFont val="ＭＳ Ｐゴシック"/>
            <family val="3"/>
            <charset val="128"/>
          </rPr>
          <t xml:space="preserve">
</t>
        </r>
      </text>
    </comment>
    <comment ref="AZ25" authorId="0" shapeId="0" xr:uid="{8885FE9D-1CCB-4AC0-A6C0-106D0304EC30}">
      <text>
        <r>
          <rPr>
            <sz val="8"/>
            <color indexed="81"/>
            <rFont val="ＭＳ Ｐゴシック"/>
            <family val="3"/>
            <charset val="128"/>
          </rPr>
          <t>自動計算</t>
        </r>
        <r>
          <rPr>
            <sz val="9"/>
            <color indexed="81"/>
            <rFont val="ＭＳ Ｐゴシック"/>
            <family val="3"/>
            <charset val="128"/>
          </rPr>
          <t xml:space="preserve">
</t>
        </r>
      </text>
    </comment>
    <comment ref="BH25" authorId="0" shapeId="0" xr:uid="{FDB586FF-67E1-41D8-B7A6-C74A8CC7210E}">
      <text>
        <r>
          <rPr>
            <sz val="8"/>
            <color indexed="81"/>
            <rFont val="ＭＳ Ｐゴシック"/>
            <family val="3"/>
            <charset val="128"/>
          </rPr>
          <t>自動計算</t>
        </r>
        <r>
          <rPr>
            <sz val="9"/>
            <color indexed="81"/>
            <rFont val="ＭＳ Ｐゴシック"/>
            <family val="3"/>
            <charset val="128"/>
          </rPr>
          <t xml:space="preserve">
</t>
        </r>
      </text>
    </comment>
    <comment ref="BI25" authorId="0" shapeId="0" xr:uid="{121C973C-1D14-4DD1-913C-869DE80ED311}">
      <text>
        <r>
          <rPr>
            <sz val="8"/>
            <color indexed="81"/>
            <rFont val="ＭＳ Ｐゴシック"/>
            <family val="3"/>
            <charset val="128"/>
          </rPr>
          <t>自動計算</t>
        </r>
        <r>
          <rPr>
            <sz val="9"/>
            <color indexed="81"/>
            <rFont val="ＭＳ Ｐゴシック"/>
            <family val="3"/>
            <charset val="128"/>
          </rPr>
          <t xml:space="preserve">
</t>
        </r>
      </text>
    </comment>
    <comment ref="BQ25" authorId="0" shapeId="0" xr:uid="{189C2BDE-1642-41C7-873A-AAA8062C2C57}">
      <text>
        <r>
          <rPr>
            <sz val="8"/>
            <color indexed="81"/>
            <rFont val="ＭＳ Ｐゴシック"/>
            <family val="3"/>
            <charset val="128"/>
          </rPr>
          <t>自動計算</t>
        </r>
        <r>
          <rPr>
            <sz val="9"/>
            <color indexed="81"/>
            <rFont val="ＭＳ Ｐゴシック"/>
            <family val="3"/>
            <charset val="128"/>
          </rPr>
          <t xml:space="preserve">
</t>
        </r>
      </text>
    </comment>
    <comment ref="BR25" authorId="0" shapeId="0" xr:uid="{48063131-4C08-4C1C-9979-33C12A788A25}">
      <text>
        <r>
          <rPr>
            <sz val="8"/>
            <color indexed="81"/>
            <rFont val="ＭＳ Ｐゴシック"/>
            <family val="3"/>
            <charset val="128"/>
          </rPr>
          <t>自動計算</t>
        </r>
        <r>
          <rPr>
            <sz val="9"/>
            <color indexed="81"/>
            <rFont val="ＭＳ Ｐゴシック"/>
            <family val="3"/>
            <charset val="128"/>
          </rPr>
          <t xml:space="preserve">
</t>
        </r>
      </text>
    </comment>
    <comment ref="R27" authorId="0" shapeId="0" xr:uid="{5FE711DE-7E17-4F54-8E05-C603874594CE}">
      <text>
        <r>
          <rPr>
            <sz val="8"/>
            <color indexed="81"/>
            <rFont val="ＭＳ Ｐゴシック"/>
            <family val="3"/>
            <charset val="128"/>
          </rPr>
          <t>自動計算</t>
        </r>
        <r>
          <rPr>
            <sz val="9"/>
            <color indexed="81"/>
            <rFont val="ＭＳ Ｐゴシック"/>
            <family val="3"/>
            <charset val="128"/>
          </rPr>
          <t xml:space="preserve">
</t>
        </r>
      </text>
    </comment>
    <comment ref="S27" authorId="0" shapeId="0" xr:uid="{2A3A3C61-3D30-4091-9ECB-3670881D0BC3}">
      <text>
        <r>
          <rPr>
            <sz val="8"/>
            <color indexed="81"/>
            <rFont val="ＭＳ Ｐゴシック"/>
            <family val="3"/>
            <charset val="128"/>
          </rPr>
          <t>自動計算</t>
        </r>
        <r>
          <rPr>
            <sz val="9"/>
            <color indexed="81"/>
            <rFont val="ＭＳ Ｐゴシック"/>
            <family val="3"/>
            <charset val="128"/>
          </rPr>
          <t xml:space="preserve">
</t>
        </r>
      </text>
    </comment>
    <comment ref="Y27" authorId="0" shapeId="0" xr:uid="{EB31478D-6FEB-4A43-B012-4AFC9AFCDED9}">
      <text>
        <r>
          <rPr>
            <sz val="9"/>
            <color indexed="81"/>
            <rFont val="ＭＳ Ｐゴシック"/>
            <family val="3"/>
            <charset val="128"/>
          </rPr>
          <t>委託費集計表より自動計算</t>
        </r>
      </text>
    </comment>
    <comment ref="Z27" authorId="0" shapeId="0" xr:uid="{9AC795BD-2586-469C-8D83-EAA542F1581A}">
      <text>
        <r>
          <rPr>
            <sz val="9"/>
            <color indexed="81"/>
            <rFont val="ＭＳ Ｐゴシック"/>
            <family val="3"/>
            <charset val="128"/>
          </rPr>
          <t>委託費集計表より自動計算</t>
        </r>
      </text>
    </comment>
    <comment ref="AA27" authorId="0" shapeId="0" xr:uid="{E9D05635-9CBA-445F-B56A-0FB16161A33F}">
      <text>
        <r>
          <rPr>
            <sz val="9"/>
            <color indexed="81"/>
            <rFont val="ＭＳ Ｐゴシック"/>
            <family val="3"/>
            <charset val="128"/>
          </rPr>
          <t>自動計算</t>
        </r>
      </text>
    </comment>
    <comment ref="AB27" authorId="0" shapeId="0" xr:uid="{0B127B37-75ED-4116-92F3-9562634ED65D}">
      <text>
        <r>
          <rPr>
            <sz val="9"/>
            <color indexed="81"/>
            <rFont val="ＭＳ Ｐゴシック"/>
            <family val="3"/>
            <charset val="128"/>
          </rPr>
          <t>自動計算</t>
        </r>
      </text>
    </comment>
    <comment ref="AE27" authorId="2" shapeId="0" xr:uid="{82230DC0-8A4E-4550-B602-598A7E1B3A75}">
      <text>
        <r>
          <rPr>
            <b/>
            <sz val="9"/>
            <color indexed="81"/>
            <rFont val="MS P ゴシック"/>
            <family val="3"/>
            <charset val="128"/>
          </rPr>
          <t>集計表から自動計算</t>
        </r>
        <r>
          <rPr>
            <sz val="9"/>
            <color indexed="81"/>
            <rFont val="MS P ゴシック"/>
            <family val="3"/>
            <charset val="128"/>
          </rPr>
          <t xml:space="preserve">
</t>
        </r>
      </text>
    </comment>
    <comment ref="AK27" authorId="0" shapeId="0" xr:uid="{C95B4771-9FEA-4663-A7EF-1B85742FE4A4}">
      <text>
        <r>
          <rPr>
            <sz val="9"/>
            <color indexed="81"/>
            <rFont val="ＭＳ Ｐゴシック"/>
            <family val="3"/>
            <charset val="128"/>
          </rPr>
          <t>委託費集計表より自動計算</t>
        </r>
      </text>
    </comment>
    <comment ref="AL27" authorId="0" shapeId="0" xr:uid="{4D3B16D6-B3ED-47E5-8DEE-2A0A04DB504C}">
      <text>
        <r>
          <rPr>
            <sz val="9"/>
            <color indexed="81"/>
            <rFont val="ＭＳ Ｐゴシック"/>
            <family val="3"/>
            <charset val="128"/>
          </rPr>
          <t>委託費集計表より自動計算</t>
        </r>
      </text>
    </comment>
    <comment ref="AM27" authorId="0" shapeId="0" xr:uid="{62CC7BE3-1A70-424F-AA2E-259E67DB4BE0}">
      <text>
        <r>
          <rPr>
            <sz val="9"/>
            <color indexed="81"/>
            <rFont val="ＭＳ Ｐゴシック"/>
            <family val="3"/>
            <charset val="128"/>
          </rPr>
          <t>自動計算</t>
        </r>
      </text>
    </comment>
    <comment ref="AN27" authorId="0" shapeId="0" xr:uid="{0AE81157-31C6-4963-9679-99F3C0390908}">
      <text>
        <r>
          <rPr>
            <sz val="9"/>
            <color indexed="81"/>
            <rFont val="ＭＳ Ｐゴシック"/>
            <family val="3"/>
            <charset val="128"/>
          </rPr>
          <t>自動計算</t>
        </r>
      </text>
    </comment>
    <comment ref="AQ27" authorId="2" shapeId="0" xr:uid="{D28E3AA4-EFB4-467C-BC41-5230F1ED26A5}">
      <text>
        <r>
          <rPr>
            <b/>
            <sz val="9"/>
            <color indexed="81"/>
            <rFont val="MS P ゴシック"/>
            <family val="3"/>
            <charset val="128"/>
          </rPr>
          <t>集計表から自動計算</t>
        </r>
        <r>
          <rPr>
            <sz val="9"/>
            <color indexed="81"/>
            <rFont val="MS P ゴシック"/>
            <family val="3"/>
            <charset val="128"/>
          </rPr>
          <t xml:space="preserve">
</t>
        </r>
      </text>
    </comment>
    <comment ref="AY27" authorId="0" shapeId="0" xr:uid="{37A20147-5114-4B9F-8036-34D08289AD51}">
      <text>
        <r>
          <rPr>
            <sz val="8"/>
            <color indexed="81"/>
            <rFont val="ＭＳ Ｐゴシック"/>
            <family val="3"/>
            <charset val="128"/>
          </rPr>
          <t>自動計算</t>
        </r>
        <r>
          <rPr>
            <sz val="9"/>
            <color indexed="81"/>
            <rFont val="ＭＳ Ｐゴシック"/>
            <family val="3"/>
            <charset val="128"/>
          </rPr>
          <t xml:space="preserve">
</t>
        </r>
      </text>
    </comment>
    <comment ref="AZ27" authorId="0" shapeId="0" xr:uid="{B6DD2FFE-1A43-4377-962E-6FBCAFD1B3CE}">
      <text>
        <r>
          <rPr>
            <sz val="8"/>
            <color indexed="81"/>
            <rFont val="ＭＳ Ｐゴシック"/>
            <family val="3"/>
            <charset val="128"/>
          </rPr>
          <t>自動計算</t>
        </r>
        <r>
          <rPr>
            <sz val="9"/>
            <color indexed="81"/>
            <rFont val="ＭＳ Ｐゴシック"/>
            <family val="3"/>
            <charset val="128"/>
          </rPr>
          <t xml:space="preserve">
</t>
        </r>
      </text>
    </comment>
    <comment ref="BH27" authorId="0" shapeId="0" xr:uid="{0F43A618-8340-4736-81D6-77FFCFDB5030}">
      <text>
        <r>
          <rPr>
            <sz val="8"/>
            <color indexed="81"/>
            <rFont val="ＭＳ Ｐゴシック"/>
            <family val="3"/>
            <charset val="128"/>
          </rPr>
          <t>自動計算</t>
        </r>
        <r>
          <rPr>
            <sz val="9"/>
            <color indexed="81"/>
            <rFont val="ＭＳ Ｐゴシック"/>
            <family val="3"/>
            <charset val="128"/>
          </rPr>
          <t xml:space="preserve">
</t>
        </r>
      </text>
    </comment>
    <comment ref="BI27" authorId="0" shapeId="0" xr:uid="{45DF0F22-E5F7-4E2A-A68E-0D0A3CA7A558}">
      <text>
        <r>
          <rPr>
            <sz val="8"/>
            <color indexed="81"/>
            <rFont val="ＭＳ Ｐゴシック"/>
            <family val="3"/>
            <charset val="128"/>
          </rPr>
          <t>自動計算</t>
        </r>
        <r>
          <rPr>
            <sz val="9"/>
            <color indexed="81"/>
            <rFont val="ＭＳ Ｐゴシック"/>
            <family val="3"/>
            <charset val="128"/>
          </rPr>
          <t xml:space="preserve">
</t>
        </r>
      </text>
    </comment>
    <comment ref="BQ27" authorId="0" shapeId="0" xr:uid="{C48F46FC-286F-4419-8DA4-BAE9CB08185E}">
      <text>
        <r>
          <rPr>
            <sz val="8"/>
            <color indexed="81"/>
            <rFont val="ＭＳ Ｐゴシック"/>
            <family val="3"/>
            <charset val="128"/>
          </rPr>
          <t>自動計算</t>
        </r>
        <r>
          <rPr>
            <sz val="9"/>
            <color indexed="81"/>
            <rFont val="ＭＳ Ｐゴシック"/>
            <family val="3"/>
            <charset val="128"/>
          </rPr>
          <t xml:space="preserve">
</t>
        </r>
      </text>
    </comment>
    <comment ref="BR27" authorId="0" shapeId="0" xr:uid="{1B96C951-7A29-4578-B6B1-D49A89203FA4}">
      <text>
        <r>
          <rPr>
            <sz val="8"/>
            <color indexed="81"/>
            <rFont val="ＭＳ Ｐゴシック"/>
            <family val="3"/>
            <charset val="128"/>
          </rPr>
          <t>自動計算</t>
        </r>
        <r>
          <rPr>
            <sz val="9"/>
            <color indexed="81"/>
            <rFont val="ＭＳ Ｐゴシック"/>
            <family val="3"/>
            <charset val="128"/>
          </rPr>
          <t xml:space="preserve">
</t>
        </r>
      </text>
    </comment>
    <comment ref="R30" authorId="0" shapeId="0" xr:uid="{3C3AB1FB-47C9-4D1A-A0A4-5EB306CDD08F}">
      <text>
        <r>
          <rPr>
            <sz val="8"/>
            <color indexed="81"/>
            <rFont val="ＭＳ Ｐゴシック"/>
            <family val="3"/>
            <charset val="128"/>
          </rPr>
          <t>自動計算</t>
        </r>
        <r>
          <rPr>
            <sz val="9"/>
            <color indexed="81"/>
            <rFont val="ＭＳ Ｐゴシック"/>
            <family val="3"/>
            <charset val="128"/>
          </rPr>
          <t xml:space="preserve">
</t>
        </r>
      </text>
    </comment>
    <comment ref="S30" authorId="0" shapeId="0" xr:uid="{D7841827-3332-4A4D-BBE9-8D9B188CD478}">
      <text>
        <r>
          <rPr>
            <sz val="8"/>
            <color indexed="81"/>
            <rFont val="ＭＳ Ｐゴシック"/>
            <family val="3"/>
            <charset val="128"/>
          </rPr>
          <t>自動計算</t>
        </r>
        <r>
          <rPr>
            <sz val="9"/>
            <color indexed="81"/>
            <rFont val="ＭＳ Ｐゴシック"/>
            <family val="3"/>
            <charset val="128"/>
          </rPr>
          <t xml:space="preserve">
</t>
        </r>
      </text>
    </comment>
    <comment ref="Y30" authorId="0" shapeId="0" xr:uid="{B12CB0D4-6222-4767-98FE-A394F1343DB7}">
      <text>
        <r>
          <rPr>
            <sz val="9"/>
            <color indexed="81"/>
            <rFont val="ＭＳ Ｐゴシック"/>
            <family val="3"/>
            <charset val="128"/>
          </rPr>
          <t>委託費集計表より自動計算</t>
        </r>
      </text>
    </comment>
    <comment ref="Z30" authorId="0" shapeId="0" xr:uid="{84DE9E40-6F9D-44DD-A066-5BA49D686EA3}">
      <text>
        <r>
          <rPr>
            <sz val="9"/>
            <color indexed="81"/>
            <rFont val="ＭＳ Ｐゴシック"/>
            <family val="3"/>
            <charset val="128"/>
          </rPr>
          <t>委託費集計表より自動計算</t>
        </r>
      </text>
    </comment>
    <comment ref="AA30" authorId="0" shapeId="0" xr:uid="{C723CB17-879B-46F9-AA9C-A0C4DA56A37F}">
      <text>
        <r>
          <rPr>
            <sz val="9"/>
            <color indexed="81"/>
            <rFont val="ＭＳ Ｐゴシック"/>
            <family val="3"/>
            <charset val="128"/>
          </rPr>
          <t>自動計算</t>
        </r>
      </text>
    </comment>
    <comment ref="AB30" authorId="0" shapeId="0" xr:uid="{F3CCEE80-6716-4A37-BFB5-E49B38F34C80}">
      <text>
        <r>
          <rPr>
            <sz val="9"/>
            <color indexed="81"/>
            <rFont val="ＭＳ Ｐゴシック"/>
            <family val="3"/>
            <charset val="128"/>
          </rPr>
          <t>自動計算</t>
        </r>
      </text>
    </comment>
    <comment ref="AK30" authorId="0" shapeId="0" xr:uid="{D96E791F-22D8-43B7-B863-7B7A6F5B03BB}">
      <text>
        <r>
          <rPr>
            <sz val="9"/>
            <color indexed="81"/>
            <rFont val="ＭＳ Ｐゴシック"/>
            <family val="3"/>
            <charset val="128"/>
          </rPr>
          <t>委託費集計表より自動計算</t>
        </r>
      </text>
    </comment>
    <comment ref="AL30" authorId="0" shapeId="0" xr:uid="{2E8F609B-AA3C-4AF5-8811-30767134D17B}">
      <text>
        <r>
          <rPr>
            <sz val="9"/>
            <color indexed="81"/>
            <rFont val="ＭＳ Ｐゴシック"/>
            <family val="3"/>
            <charset val="128"/>
          </rPr>
          <t>委託費集計表より自動計算</t>
        </r>
      </text>
    </comment>
    <comment ref="AM30" authorId="0" shapeId="0" xr:uid="{4554CE3D-69B5-4968-98A3-8ACA29C61C44}">
      <text>
        <r>
          <rPr>
            <sz val="9"/>
            <color indexed="81"/>
            <rFont val="ＭＳ Ｐゴシック"/>
            <family val="3"/>
            <charset val="128"/>
          </rPr>
          <t>自動計算</t>
        </r>
      </text>
    </comment>
    <comment ref="AN30" authorId="0" shapeId="0" xr:uid="{74E61623-596A-4752-B546-B4FEAD8A8129}">
      <text>
        <r>
          <rPr>
            <sz val="9"/>
            <color indexed="81"/>
            <rFont val="ＭＳ Ｐゴシック"/>
            <family val="3"/>
            <charset val="128"/>
          </rPr>
          <t>自動計算</t>
        </r>
      </text>
    </comment>
    <comment ref="T31" authorId="2" shapeId="0" xr:uid="{AA6263E7-44C3-4B0E-BC9D-106B7CBD8E23}">
      <text>
        <r>
          <rPr>
            <b/>
            <sz val="9"/>
            <color indexed="10"/>
            <rFont val="MS P ゴシック"/>
            <family val="3"/>
            <charset val="128"/>
          </rPr>
          <t xml:space="preserve">間接経費が直接経費の30％を超える場合に表示されます。
</t>
        </r>
        <r>
          <rPr>
            <sz val="9"/>
            <color indexed="81"/>
            <rFont val="MS P ゴシック"/>
            <family val="3"/>
            <charset val="128"/>
          </rPr>
          <t xml:space="preserve">
表示された場合は間接経費を見直してください。
</t>
        </r>
      </text>
    </comment>
    <comment ref="AC31" authorId="2" shapeId="0" xr:uid="{3F0FED7F-A73C-4216-9B6E-6FF91D4AAE50}">
      <text>
        <r>
          <rPr>
            <b/>
            <sz val="9"/>
            <color indexed="10"/>
            <rFont val="MS P ゴシック"/>
            <family val="3"/>
            <charset val="128"/>
          </rPr>
          <t>間接経費が直接経費の30％を超える場合に表示されます。</t>
        </r>
        <r>
          <rPr>
            <sz val="9"/>
            <color indexed="81"/>
            <rFont val="MS P ゴシック"/>
            <family val="3"/>
            <charset val="128"/>
          </rPr>
          <t xml:space="preserve">
表示された場合は間接経費を見直してください。
</t>
        </r>
      </text>
    </comment>
    <comment ref="AO31" authorId="2" shapeId="0" xr:uid="{04817BCC-45B3-46CA-A956-43357AE04522}">
      <text>
        <r>
          <rPr>
            <b/>
            <sz val="9"/>
            <color indexed="10"/>
            <rFont val="MS P ゴシック"/>
            <family val="3"/>
            <charset val="128"/>
          </rPr>
          <t>間接経費が直接経費の30％を超える場合に表示されます。</t>
        </r>
        <r>
          <rPr>
            <sz val="9"/>
            <color indexed="81"/>
            <rFont val="MS P ゴシック"/>
            <family val="3"/>
            <charset val="128"/>
          </rPr>
          <t xml:space="preserve">
表示された場合は間接経費を見直してください。
</t>
        </r>
      </text>
    </comment>
    <comment ref="AW32" authorId="0" shapeId="0" xr:uid="{AA3CFDD4-6013-42AB-998E-F07D04E95EB2}">
      <text>
        <r>
          <rPr>
            <sz val="9"/>
            <color indexed="81"/>
            <rFont val="ＭＳ Ｐゴシック"/>
            <family val="3"/>
            <charset val="128"/>
          </rPr>
          <t>自動計算</t>
        </r>
      </text>
    </comment>
    <comment ref="AX32" authorId="0" shapeId="0" xr:uid="{85942988-65B9-4431-9BFE-9F9982AD02BE}">
      <text>
        <r>
          <rPr>
            <sz val="9"/>
            <color indexed="81"/>
            <rFont val="ＭＳ Ｐゴシック"/>
            <family val="3"/>
            <charset val="128"/>
          </rPr>
          <t>自動計算</t>
        </r>
      </text>
    </comment>
    <comment ref="AY32" authorId="0" shapeId="0" xr:uid="{B1B02DEA-9497-4213-B2C2-73623F872010}">
      <text>
        <r>
          <rPr>
            <sz val="9"/>
            <color indexed="81"/>
            <rFont val="ＭＳ Ｐゴシック"/>
            <family val="3"/>
            <charset val="128"/>
          </rPr>
          <t>自動計算</t>
        </r>
      </text>
    </comment>
    <comment ref="AZ32" authorId="0" shapeId="0" xr:uid="{9D5F95CA-2F98-4343-88CE-CFD0159CC710}">
      <text>
        <r>
          <rPr>
            <sz val="9"/>
            <color indexed="81"/>
            <rFont val="ＭＳ Ｐゴシック"/>
            <family val="3"/>
            <charset val="128"/>
          </rPr>
          <t>自動計算</t>
        </r>
      </text>
    </comment>
    <comment ref="BF32" authorId="0" shapeId="0" xr:uid="{F300BCA0-4CA2-4164-BE62-8B00A74CCAB7}">
      <text>
        <r>
          <rPr>
            <sz val="9"/>
            <color indexed="81"/>
            <rFont val="ＭＳ Ｐゴシック"/>
            <family val="3"/>
            <charset val="128"/>
          </rPr>
          <t>自動計算</t>
        </r>
      </text>
    </comment>
    <comment ref="BG32" authorId="0" shapeId="0" xr:uid="{ACB03796-B9D8-476F-8225-988ADDAB671E}">
      <text>
        <r>
          <rPr>
            <sz val="9"/>
            <color indexed="81"/>
            <rFont val="ＭＳ Ｐゴシック"/>
            <family val="3"/>
            <charset val="128"/>
          </rPr>
          <t>自動計算</t>
        </r>
      </text>
    </comment>
    <comment ref="BH32" authorId="0" shapeId="0" xr:uid="{7EE43C68-44E3-4299-ACD6-8A9FE74D8806}">
      <text>
        <r>
          <rPr>
            <sz val="9"/>
            <color indexed="81"/>
            <rFont val="ＭＳ Ｐゴシック"/>
            <family val="3"/>
            <charset val="128"/>
          </rPr>
          <t>自動計算</t>
        </r>
      </text>
    </comment>
    <comment ref="BI32" authorId="0" shapeId="0" xr:uid="{08E9AEB6-FA47-4C0B-8321-453F5054E04E}">
      <text>
        <r>
          <rPr>
            <sz val="9"/>
            <color indexed="81"/>
            <rFont val="ＭＳ Ｐゴシック"/>
            <family val="3"/>
            <charset val="128"/>
          </rPr>
          <t>自動計算</t>
        </r>
      </text>
    </comment>
    <comment ref="O33" authorId="2" shapeId="0" xr:uid="{72A16960-D8A6-43AF-9242-1E7F6304E545}">
      <text>
        <r>
          <rPr>
            <b/>
            <sz val="10"/>
            <color indexed="10"/>
            <rFont val="MS P ゴシック"/>
            <family val="3"/>
            <charset val="128"/>
          </rPr>
          <t>添付資料「集計表」の「管理運営機関設置の有無」で「有」をした場合のみ表示されます。</t>
        </r>
      </text>
    </comment>
    <comment ref="R33" authorId="0" shapeId="0" xr:uid="{A9763DC3-4816-46AB-B894-84D86E87CF31}">
      <text>
        <r>
          <rPr>
            <sz val="8"/>
            <color indexed="81"/>
            <rFont val="ＭＳ Ｐゴシック"/>
            <family val="3"/>
            <charset val="128"/>
          </rPr>
          <t>自動計算</t>
        </r>
        <r>
          <rPr>
            <sz val="9"/>
            <color indexed="81"/>
            <rFont val="ＭＳ Ｐゴシック"/>
            <family val="3"/>
            <charset val="128"/>
          </rPr>
          <t xml:space="preserve">
</t>
        </r>
      </text>
    </comment>
    <comment ref="S33" authorId="0" shapeId="0" xr:uid="{CE70E31A-0D4F-43E1-9A14-192A4E4AC11E}">
      <text>
        <r>
          <rPr>
            <sz val="8"/>
            <color indexed="81"/>
            <rFont val="ＭＳ Ｐゴシック"/>
            <family val="3"/>
            <charset val="128"/>
          </rPr>
          <t>自動計算</t>
        </r>
        <r>
          <rPr>
            <sz val="9"/>
            <color indexed="81"/>
            <rFont val="ＭＳ Ｐゴシック"/>
            <family val="3"/>
            <charset val="128"/>
          </rPr>
          <t xml:space="preserve">
</t>
        </r>
      </text>
    </comment>
    <comment ref="X33" authorId="2" shapeId="0" xr:uid="{BBD5846D-5CA1-4B10-8947-B1C93C087D4D}">
      <text>
        <r>
          <rPr>
            <b/>
            <sz val="10"/>
            <color indexed="10"/>
            <rFont val="MS P ゴシック"/>
            <family val="3"/>
            <charset val="128"/>
          </rPr>
          <t>「管理運営機関設置の有無」で「有」とした場合のみ表示されます</t>
        </r>
      </text>
    </comment>
    <comment ref="Y33" authorId="0" shapeId="0" xr:uid="{3E67670C-018E-41BB-94B6-4055FC332DCD}">
      <text>
        <r>
          <rPr>
            <sz val="9"/>
            <color indexed="81"/>
            <rFont val="ＭＳ Ｐゴシック"/>
            <family val="3"/>
            <charset val="128"/>
          </rPr>
          <t>委託費集計表より自動計算</t>
        </r>
      </text>
    </comment>
    <comment ref="Z33" authorId="0" shapeId="0" xr:uid="{0DF4C9D0-9F02-4228-A7CE-484B9D89E45E}">
      <text>
        <r>
          <rPr>
            <sz val="9"/>
            <color indexed="81"/>
            <rFont val="ＭＳ Ｐゴシック"/>
            <family val="3"/>
            <charset val="128"/>
          </rPr>
          <t>委託費集計表より自動計算</t>
        </r>
      </text>
    </comment>
    <comment ref="AA33" authorId="0" shapeId="0" xr:uid="{71E56522-9A79-4C5F-8A21-9F12633D4A87}">
      <text>
        <r>
          <rPr>
            <sz val="9"/>
            <color indexed="81"/>
            <rFont val="ＭＳ Ｐゴシック"/>
            <family val="3"/>
            <charset val="128"/>
          </rPr>
          <t>自動計算</t>
        </r>
      </text>
    </comment>
    <comment ref="AB33" authorId="0" shapeId="0" xr:uid="{94332DA5-DAB6-4844-BCD7-E572BEBDEB9A}">
      <text>
        <r>
          <rPr>
            <sz val="9"/>
            <color indexed="81"/>
            <rFont val="ＭＳ Ｐゴシック"/>
            <family val="3"/>
            <charset val="128"/>
          </rPr>
          <t>自動計算</t>
        </r>
      </text>
    </comment>
    <comment ref="AJ33" authorId="2" shapeId="0" xr:uid="{906FE714-2074-4363-8CD1-440FABBC1611}">
      <text>
        <r>
          <rPr>
            <b/>
            <sz val="10"/>
            <color indexed="10"/>
            <rFont val="MS P ゴシック"/>
            <family val="3"/>
            <charset val="128"/>
          </rPr>
          <t>「管理運営機関設置の有無」で「有」とした場合のみ表示されます</t>
        </r>
      </text>
    </comment>
    <comment ref="AK33" authorId="0" shapeId="0" xr:uid="{DE6AC159-B550-4CBA-83F8-B36E357D3B92}">
      <text>
        <r>
          <rPr>
            <sz val="9"/>
            <color indexed="81"/>
            <rFont val="ＭＳ Ｐゴシック"/>
            <family val="3"/>
            <charset val="128"/>
          </rPr>
          <t>委託費集計表より自動計算</t>
        </r>
      </text>
    </comment>
    <comment ref="AL33" authorId="0" shapeId="0" xr:uid="{A6CB68C6-2CA0-4790-B1A9-E81D5012116A}">
      <text>
        <r>
          <rPr>
            <sz val="9"/>
            <color indexed="81"/>
            <rFont val="ＭＳ Ｐゴシック"/>
            <family val="3"/>
            <charset val="128"/>
          </rPr>
          <t>委託費集計表より自動計算</t>
        </r>
      </text>
    </comment>
    <comment ref="AM33" authorId="0" shapeId="0" xr:uid="{EB6B4623-DF39-410A-AC43-F2002DC490A8}">
      <text>
        <r>
          <rPr>
            <sz val="9"/>
            <color indexed="81"/>
            <rFont val="ＭＳ Ｐゴシック"/>
            <family val="3"/>
            <charset val="128"/>
          </rPr>
          <t>自動計算</t>
        </r>
      </text>
    </comment>
    <comment ref="AN33" authorId="0" shapeId="0" xr:uid="{5490DCB9-0B6C-42A2-A493-0353AC4C7ED0}">
      <text>
        <r>
          <rPr>
            <sz val="9"/>
            <color indexed="81"/>
            <rFont val="ＭＳ Ｐゴシック"/>
            <family val="3"/>
            <charset val="128"/>
          </rPr>
          <t>自動計算</t>
        </r>
      </text>
    </comment>
    <comment ref="T34" authorId="2" shapeId="0" xr:uid="{A8690180-0325-47DF-994E-E2F1B0E16D4A}">
      <text>
        <r>
          <rPr>
            <sz val="9"/>
            <color indexed="81"/>
            <rFont val="MS P ゴシック"/>
            <family val="3"/>
            <charset val="128"/>
          </rPr>
          <t xml:space="preserve">直接経費の15％を超えた場合に表示されます。
</t>
        </r>
      </text>
    </comment>
    <comment ref="AC34" authorId="2" shapeId="0" xr:uid="{D54F3F9C-08A3-4363-BAFF-E4119F8648D0}">
      <text>
        <r>
          <rPr>
            <b/>
            <sz val="9"/>
            <color indexed="10"/>
            <rFont val="MS P ゴシック"/>
            <family val="3"/>
            <charset val="128"/>
          </rPr>
          <t>一般管理経費が直接経費の15％を超える場合に表示されます。</t>
        </r>
        <r>
          <rPr>
            <sz val="9"/>
            <color indexed="81"/>
            <rFont val="MS P ゴシック"/>
            <family val="3"/>
            <charset val="128"/>
          </rPr>
          <t xml:space="preserve">
表示された場合は一般管理経費を見直してください。
</t>
        </r>
      </text>
    </comment>
    <comment ref="AO34" authorId="2" shapeId="0" xr:uid="{C283E7E2-A4DA-4D18-9277-C027B9812DA7}">
      <text>
        <r>
          <rPr>
            <b/>
            <sz val="9"/>
            <color indexed="10"/>
            <rFont val="MS P ゴシック"/>
            <family val="3"/>
            <charset val="128"/>
          </rPr>
          <t>一般管理経費が直接経費の15％を超える場合に表示されます。</t>
        </r>
        <r>
          <rPr>
            <sz val="9"/>
            <color indexed="81"/>
            <rFont val="MS P ゴシック"/>
            <family val="3"/>
            <charset val="128"/>
          </rPr>
          <t xml:space="preserve">
表示された場合は一般管理経費を見直してください。
</t>
        </r>
      </text>
    </comment>
    <comment ref="R37" authorId="0" shapeId="0" xr:uid="{7E50E60A-AA12-4F2F-9983-6678D08FC59C}">
      <text>
        <r>
          <rPr>
            <sz val="8"/>
            <color indexed="81"/>
            <rFont val="ＭＳ Ｐゴシック"/>
            <family val="3"/>
            <charset val="128"/>
          </rPr>
          <t>自動計算</t>
        </r>
        <r>
          <rPr>
            <sz val="9"/>
            <color indexed="81"/>
            <rFont val="ＭＳ Ｐゴシック"/>
            <family val="3"/>
            <charset val="128"/>
          </rPr>
          <t xml:space="preserve">
</t>
        </r>
      </text>
    </comment>
    <comment ref="S37" authorId="0" shapeId="0" xr:uid="{081D9E7A-4F45-46B4-B17F-47C768D20E38}">
      <text>
        <r>
          <rPr>
            <sz val="8"/>
            <color indexed="81"/>
            <rFont val="ＭＳ Ｐゴシック"/>
            <family val="3"/>
            <charset val="128"/>
          </rPr>
          <t>自動計算</t>
        </r>
        <r>
          <rPr>
            <sz val="9"/>
            <color indexed="81"/>
            <rFont val="ＭＳ Ｐゴシック"/>
            <family val="3"/>
            <charset val="128"/>
          </rPr>
          <t xml:space="preserve">
</t>
        </r>
      </text>
    </comment>
    <comment ref="Y37" authorId="0" shapeId="0" xr:uid="{AF2F3BF9-9FBA-4583-A2DE-486B217D913C}">
      <text>
        <r>
          <rPr>
            <sz val="9"/>
            <color indexed="81"/>
            <rFont val="ＭＳ Ｐゴシック"/>
            <family val="3"/>
            <charset val="128"/>
          </rPr>
          <t>委託費集計表より自動計算</t>
        </r>
      </text>
    </comment>
    <comment ref="Z37" authorId="0" shapeId="0" xr:uid="{F24B702C-2359-4F99-98F9-2B0AA662E541}">
      <text>
        <r>
          <rPr>
            <sz val="9"/>
            <color indexed="81"/>
            <rFont val="ＭＳ Ｐゴシック"/>
            <family val="3"/>
            <charset val="128"/>
          </rPr>
          <t>委託費集計表より自動計算</t>
        </r>
      </text>
    </comment>
    <comment ref="AA37" authorId="0" shapeId="0" xr:uid="{67FB27D8-DB09-48F6-A750-0D26EEFFED43}">
      <text>
        <r>
          <rPr>
            <sz val="9"/>
            <color indexed="81"/>
            <rFont val="ＭＳ Ｐゴシック"/>
            <family val="3"/>
            <charset val="128"/>
          </rPr>
          <t>自動計算</t>
        </r>
      </text>
    </comment>
    <comment ref="AB37" authorId="0" shapeId="0" xr:uid="{9E20BBA6-B96A-45C3-8103-7196AB881999}">
      <text>
        <r>
          <rPr>
            <sz val="9"/>
            <color indexed="81"/>
            <rFont val="ＭＳ Ｐゴシック"/>
            <family val="3"/>
            <charset val="128"/>
          </rPr>
          <t>自動計算</t>
        </r>
      </text>
    </comment>
    <comment ref="AK37" authorId="0" shapeId="0" xr:uid="{32EA688B-88FE-4D6A-B097-4B46CB8EA2C2}">
      <text>
        <r>
          <rPr>
            <sz val="9"/>
            <color indexed="81"/>
            <rFont val="ＭＳ Ｐゴシック"/>
            <family val="3"/>
            <charset val="128"/>
          </rPr>
          <t>委託費集計表より自動計算</t>
        </r>
      </text>
    </comment>
    <comment ref="AL37" authorId="0" shapeId="0" xr:uid="{BFC91299-FEAF-4ED8-993E-D1AF56744D22}">
      <text>
        <r>
          <rPr>
            <sz val="9"/>
            <color indexed="81"/>
            <rFont val="ＭＳ Ｐゴシック"/>
            <family val="3"/>
            <charset val="128"/>
          </rPr>
          <t>委託費集計表より自動計算</t>
        </r>
      </text>
    </comment>
    <comment ref="AM37" authorId="0" shapeId="0" xr:uid="{CE22B1D7-831D-4132-8314-5280298A070D}">
      <text>
        <r>
          <rPr>
            <sz val="9"/>
            <color indexed="81"/>
            <rFont val="ＭＳ Ｐゴシック"/>
            <family val="3"/>
            <charset val="128"/>
          </rPr>
          <t>自動計算</t>
        </r>
      </text>
    </comment>
    <comment ref="AN37" authorId="0" shapeId="0" xr:uid="{0176EFB5-0E6F-4CCA-9C73-A60A980F1BD6}">
      <text>
        <r>
          <rPr>
            <sz val="9"/>
            <color indexed="81"/>
            <rFont val="ＭＳ Ｐゴシック"/>
            <family val="3"/>
            <charset val="128"/>
          </rPr>
          <t>自動計算</t>
        </r>
      </text>
    </comment>
    <comment ref="BA45" authorId="2" shapeId="0" xr:uid="{2D79DE0B-2E44-4D25-A46D-7DD60D2F62CB}">
      <text>
        <r>
          <rPr>
            <b/>
            <sz val="9"/>
            <color indexed="81"/>
            <rFont val="MS P ゴシック"/>
            <family val="3"/>
            <charset val="128"/>
          </rPr>
          <t>自己資金が、マッチングファンド条件成立下限額以下の場合に表示されます。</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松島　喜夫</author>
  </authors>
  <commentList>
    <comment ref="B3" authorId="0" shapeId="0" xr:uid="{0B74C30F-F086-4E25-B610-13F995CBD78E}">
      <text>
        <r>
          <rPr>
            <b/>
            <sz val="9"/>
            <color indexed="10"/>
            <rFont val="MS P ゴシック"/>
            <family val="3"/>
            <charset val="128"/>
          </rPr>
          <t>※研究管理運営機関を設置した場合は「有」を選択してください。
設置してない場合は、「空欄」としてください。</t>
        </r>
      </text>
    </comment>
    <comment ref="A39" authorId="0" shapeId="0" xr:uid="{89F42E0E-1F05-47BF-B360-35CDD2D6C462}">
      <text>
        <r>
          <rPr>
            <b/>
            <sz val="10"/>
            <color indexed="10"/>
            <rFont val="MS P ゴシック"/>
            <family val="3"/>
            <charset val="128"/>
          </rPr>
          <t>「管理運営機関設置の有無」で「有」とした場合のみ表示されます</t>
        </r>
      </text>
    </comment>
    <comment ref="A64" authorId="0" shapeId="0" xr:uid="{737E2EE4-D9E0-4557-ADAB-E99A15657203}">
      <text>
        <r>
          <rPr>
            <b/>
            <sz val="10"/>
            <color indexed="10"/>
            <rFont val="MS P ゴシック"/>
            <family val="3"/>
            <charset val="128"/>
          </rPr>
          <t>「管理運営機関設置の有無」で「有」とした場合のみ表示されます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Mkanri</author>
  </authors>
  <commentList>
    <comment ref="B45" authorId="0" shapeId="0" xr:uid="{3524695F-7B3F-4E54-8E39-379617C6BCAE}">
      <text>
        <r>
          <rPr>
            <b/>
            <sz val="10"/>
            <color indexed="81"/>
            <rFont val="ＭＳ Ｐゴシック"/>
            <family val="3"/>
            <charset val="128"/>
          </rPr>
          <t>・（＋）の場合は、超過額を翌年に繰り越すことが可能。
・（－）の場合は、「０」又は「＋」になるまで、委託費に計上した経費を自己資金に計上し直す。</t>
        </r>
      </text>
    </comment>
    <comment ref="C45" authorId="0" shapeId="0" xr:uid="{39F59F4A-7F1D-4AC0-BB83-51B18DA1554F}">
      <text>
        <r>
          <rPr>
            <b/>
            <sz val="9"/>
            <color indexed="81"/>
            <rFont val="ＭＳ Ｐゴシック"/>
            <family val="3"/>
            <charset val="128"/>
          </rPr>
          <t>・（＋）の場合は、超過額を翌年に繰り越すことが可能。
・（－）の場合は、「０」又は「＋」になるまで、委託費に計上した経費を自己資金に計上し直す。</t>
        </r>
      </text>
    </comment>
    <comment ref="D45" authorId="0" shapeId="0" xr:uid="{A62B07CF-611D-4F3F-AD6E-4A03F3DFED27}">
      <text>
        <r>
          <rPr>
            <b/>
            <sz val="9"/>
            <color indexed="81"/>
            <rFont val="ＭＳ Ｐゴシック"/>
            <family val="3"/>
            <charset val="128"/>
          </rPr>
          <t>・（＋）の場合は、超過額を翌年に繰り越すことが可能。
・（－）の場合は、「０」又は「＋」になるまで、委託費に計上した経費を自己資金に計上し直す。</t>
        </r>
      </text>
    </comment>
  </commentList>
</comments>
</file>

<file path=xl/sharedStrings.xml><?xml version="1.0" encoding="utf-8"?>
<sst xmlns="http://schemas.openxmlformats.org/spreadsheetml/2006/main" count="999" uniqueCount="274">
  <si>
    <t>購　入　金　額</t>
  </si>
  <si>
    <t>増</t>
  </si>
  <si>
    <t>減</t>
  </si>
  <si>
    <t>員数</t>
  </si>
  <si>
    <t>円</t>
  </si>
  <si>
    <t>比　較　増　減</t>
  </si>
  <si>
    <t>区　　　分</t>
    <phoneticPr fontId="3"/>
  </si>
  <si>
    <t>精 算 額</t>
    <phoneticPr fontId="3"/>
  </si>
  <si>
    <t>予 算 額</t>
    <phoneticPr fontId="3"/>
  </si>
  <si>
    <t>備　考</t>
    <phoneticPr fontId="3"/>
  </si>
  <si>
    <t>平成　　年　　月　　日</t>
    <phoneticPr fontId="3"/>
  </si>
  <si>
    <t>合　計</t>
    <rPh sb="0" eb="1">
      <t>ゴウ</t>
    </rPh>
    <rPh sb="2" eb="3">
      <t>ケイ</t>
    </rPh>
    <phoneticPr fontId="3"/>
  </si>
  <si>
    <t>（住　所）</t>
    <rPh sb="1" eb="2">
      <t>ジュウ</t>
    </rPh>
    <rPh sb="3" eb="4">
      <t>トコロ</t>
    </rPh>
    <phoneticPr fontId="3"/>
  </si>
  <si>
    <t>　支出の部</t>
    <phoneticPr fontId="3"/>
  </si>
  <si>
    <t>（代表者）</t>
    <rPh sb="1" eb="4">
      <t>ダイヒョウシャ</t>
    </rPh>
    <phoneticPr fontId="3"/>
  </si>
  <si>
    <t>印</t>
    <rPh sb="0" eb="1">
      <t>イン</t>
    </rPh>
    <phoneticPr fontId="3"/>
  </si>
  <si>
    <t>（２）委託試験研究の開始及び完了の時期</t>
    <phoneticPr fontId="3"/>
  </si>
  <si>
    <t>開始：平成○○年○月○日</t>
    <rPh sb="0" eb="2">
      <t>カイシ</t>
    </rPh>
    <rPh sb="3" eb="5">
      <t>ヘイセイ</t>
    </rPh>
    <rPh sb="7" eb="8">
      <t>ネン</t>
    </rPh>
    <rPh sb="9" eb="10">
      <t>ガツ</t>
    </rPh>
    <rPh sb="11" eb="12">
      <t>ニチ</t>
    </rPh>
    <phoneticPr fontId="3"/>
  </si>
  <si>
    <t>完了：平成○○年○月○日</t>
    <rPh sb="0" eb="2">
      <t>カンリョウ</t>
    </rPh>
    <rPh sb="3" eb="5">
      <t>ヘイセイ</t>
    </rPh>
    <rPh sb="7" eb="8">
      <t>ネン</t>
    </rPh>
    <rPh sb="9" eb="10">
      <t>ガツ</t>
    </rPh>
    <rPh sb="11" eb="12">
      <t>ニチ</t>
    </rPh>
    <phoneticPr fontId="3"/>
  </si>
  <si>
    <t>比　較　増　減</t>
    <phoneticPr fontId="3"/>
  </si>
  <si>
    <t>委託試験研究実績報告書</t>
    <phoneticPr fontId="3"/>
  </si>
  <si>
    <t>１　事業の実施状況</t>
    <phoneticPr fontId="3"/>
  </si>
  <si>
    <t>計</t>
    <phoneticPr fontId="3"/>
  </si>
  <si>
    <t>生物系特定産業技術研究支援センター所長　殿</t>
    <phoneticPr fontId="3"/>
  </si>
  <si>
    <t>品　　目</t>
    <phoneticPr fontId="3"/>
  </si>
  <si>
    <t>委託試験研究成果報告書のとおり　</t>
    <phoneticPr fontId="3"/>
  </si>
  <si>
    <t>（代表機関名）</t>
    <rPh sb="1" eb="3">
      <t>ダイヒョウ</t>
    </rPh>
    <rPh sb="3" eb="6">
      <t>キカンメイ</t>
    </rPh>
    <phoneticPr fontId="3"/>
  </si>
  <si>
    <t>（１）試験研究計画名</t>
    <rPh sb="7" eb="9">
      <t>ケイカク</t>
    </rPh>
    <phoneticPr fontId="3"/>
  </si>
  <si>
    <t>精　算　 額</t>
    <phoneticPr fontId="3"/>
  </si>
  <si>
    <t>予　算　額</t>
    <phoneticPr fontId="3"/>
  </si>
  <si>
    <t>試作品名</t>
    <rPh sb="0" eb="3">
      <t>シサクヒン</t>
    </rPh>
    <rPh sb="3" eb="4">
      <t>メイ</t>
    </rPh>
    <phoneticPr fontId="3"/>
  </si>
  <si>
    <t>構成</t>
    <rPh sb="0" eb="2">
      <t>コウセイ</t>
    </rPh>
    <phoneticPr fontId="3"/>
  </si>
  <si>
    <t>仕　様</t>
    <rPh sb="0" eb="1">
      <t>シ</t>
    </rPh>
    <rPh sb="2" eb="3">
      <t>サマ</t>
    </rPh>
    <phoneticPr fontId="3"/>
  </si>
  <si>
    <t>製造又は取得価格</t>
    <rPh sb="0" eb="2">
      <t>セイゾウ</t>
    </rPh>
    <rPh sb="2" eb="3">
      <t>マタ</t>
    </rPh>
    <rPh sb="4" eb="6">
      <t>シュトク</t>
    </rPh>
    <rPh sb="6" eb="8">
      <t>カカク</t>
    </rPh>
    <phoneticPr fontId="3"/>
  </si>
  <si>
    <t>所有権者
（試作品の所在地）</t>
    <rPh sb="0" eb="2">
      <t>ショユウ</t>
    </rPh>
    <rPh sb="2" eb="4">
      <t>ケンシャ</t>
    </rPh>
    <rPh sb="6" eb="9">
      <t>シサクヒン</t>
    </rPh>
    <rPh sb="10" eb="13">
      <t>ショザイチ</t>
    </rPh>
    <phoneticPr fontId="3"/>
  </si>
  <si>
    <t>資産計上した場合の年月</t>
    <rPh sb="0" eb="2">
      <t>シサン</t>
    </rPh>
    <rPh sb="2" eb="4">
      <t>ケイジョウ</t>
    </rPh>
    <rPh sb="6" eb="8">
      <t>バアイ</t>
    </rPh>
    <rPh sb="9" eb="11">
      <t>ネンゲツ</t>
    </rPh>
    <phoneticPr fontId="3"/>
  </si>
  <si>
    <t>備　考</t>
    <rPh sb="0" eb="1">
      <t>ソナエ</t>
    </rPh>
    <rPh sb="2" eb="3">
      <t>コウ</t>
    </rPh>
    <phoneticPr fontId="3"/>
  </si>
  <si>
    <t>（コンソーシアム名）</t>
    <rPh sb="8" eb="9">
      <t>メイ</t>
    </rPh>
    <phoneticPr fontId="3"/>
  </si>
  <si>
    <t>（４）委託試験研究の成果</t>
    <phoneticPr fontId="3"/>
  </si>
  <si>
    <t>国立研究開発法人農業・食品産業技術総合研究機構</t>
    <rPh sb="0" eb="2">
      <t>コクリツ</t>
    </rPh>
    <rPh sb="2" eb="4">
      <t>ケンキュウ</t>
    </rPh>
    <rPh sb="4" eb="6">
      <t>カイハツ</t>
    </rPh>
    <rPh sb="11" eb="13">
      <t>ショクヒン</t>
    </rPh>
    <rPh sb="17" eb="19">
      <t>ソウゴウ</t>
    </rPh>
    <phoneticPr fontId="3"/>
  </si>
  <si>
    <t>（様式Ⅲ－３）</t>
    <rPh sb="1" eb="3">
      <t>ヨウシキ</t>
    </rPh>
    <phoneticPr fontId="3"/>
  </si>
  <si>
    <t>収入の部</t>
    <rPh sb="0" eb="2">
      <t>シュウニュウ</t>
    </rPh>
    <rPh sb="3" eb="4">
      <t>ブ</t>
    </rPh>
    <phoneticPr fontId="3"/>
  </si>
  <si>
    <t>支出の部</t>
    <rPh sb="0" eb="2">
      <t>シシュツ</t>
    </rPh>
    <rPh sb="3" eb="4">
      <t>ブ</t>
    </rPh>
    <phoneticPr fontId="3"/>
  </si>
  <si>
    <t>４－１　委託費</t>
    <rPh sb="4" eb="7">
      <t>イタクヒ</t>
    </rPh>
    <phoneticPr fontId="3"/>
  </si>
  <si>
    <t>４－２　自己資金</t>
    <rPh sb="4" eb="6">
      <t>ジコ</t>
    </rPh>
    <rPh sb="6" eb="8">
      <t>シキン</t>
    </rPh>
    <phoneticPr fontId="3"/>
  </si>
  <si>
    <t>試験研究計画名：</t>
    <phoneticPr fontId="18"/>
  </si>
  <si>
    <t>コンソーシアム名：　</t>
    <rPh sb="7" eb="8">
      <t>メイ</t>
    </rPh>
    <phoneticPr fontId="18"/>
  </si>
  <si>
    <t>当該事業年度の実施期間：</t>
    <rPh sb="0" eb="2">
      <t>トウガイ</t>
    </rPh>
    <rPh sb="2" eb="4">
      <t>ジギョウ</t>
    </rPh>
    <rPh sb="4" eb="6">
      <t>ネンド</t>
    </rPh>
    <rPh sb="7" eb="9">
      <t>ジッシ</t>
    </rPh>
    <rPh sb="9" eb="11">
      <t>キカン</t>
    </rPh>
    <phoneticPr fontId="18"/>
  </si>
  <si>
    <t>合計</t>
    <rPh sb="0" eb="2">
      <t>ゴウケイ</t>
    </rPh>
    <phoneticPr fontId="18"/>
  </si>
  <si>
    <t>備考</t>
    <rPh sb="0" eb="2">
      <t>ビコウ</t>
    </rPh>
    <phoneticPr fontId="18"/>
  </si>
  <si>
    <t>国内旅費（依頼出張）</t>
    <rPh sb="0" eb="2">
      <t>コクナイ</t>
    </rPh>
    <rPh sb="2" eb="4">
      <t>リョヒ</t>
    </rPh>
    <phoneticPr fontId="3"/>
  </si>
  <si>
    <t>外国旅費</t>
    <rPh sb="0" eb="2">
      <t>ガイコク</t>
    </rPh>
    <rPh sb="2" eb="4">
      <t>リョヒ</t>
    </rPh>
    <phoneticPr fontId="18"/>
  </si>
  <si>
    <t>印刷製本費計</t>
    <rPh sb="0" eb="2">
      <t>インサツ</t>
    </rPh>
    <rPh sb="2" eb="4">
      <t>セイホン</t>
    </rPh>
    <rPh sb="4" eb="5">
      <t>ヒ</t>
    </rPh>
    <rPh sb="5" eb="6">
      <t>ケイ</t>
    </rPh>
    <phoneticPr fontId="3"/>
  </si>
  <si>
    <t>光熱水料計</t>
    <rPh sb="0" eb="4">
      <t>コウネツスイリョウ</t>
    </rPh>
    <rPh sb="4" eb="5">
      <t>ケイ</t>
    </rPh>
    <phoneticPr fontId="3"/>
  </si>
  <si>
    <t>会議費計</t>
    <rPh sb="0" eb="3">
      <t>カイギヒ</t>
    </rPh>
    <rPh sb="3" eb="4">
      <t>ケイ</t>
    </rPh>
    <phoneticPr fontId="3"/>
  </si>
  <si>
    <t>自己資金合計（B）</t>
    <rPh sb="0" eb="2">
      <t>ジコ</t>
    </rPh>
    <rPh sb="2" eb="4">
      <t>シキン</t>
    </rPh>
    <rPh sb="4" eb="6">
      <t>ゴウケイ</t>
    </rPh>
    <phoneticPr fontId="3"/>
  </si>
  <si>
    <t>委託費総額（A)</t>
    <rPh sb="0" eb="2">
      <t>イタク</t>
    </rPh>
    <rPh sb="2" eb="3">
      <t>ヒ</t>
    </rPh>
    <rPh sb="3" eb="5">
      <t>ソウガク</t>
    </rPh>
    <phoneticPr fontId="18"/>
  </si>
  <si>
    <t>～</t>
    <phoneticPr fontId="3"/>
  </si>
  <si>
    <t>２　収支精算</t>
    <rPh sb="2" eb="4">
      <t>シュウシ</t>
    </rPh>
    <rPh sb="4" eb="6">
      <t>セイサン</t>
    </rPh>
    <phoneticPr fontId="3"/>
  </si>
  <si>
    <t>　自己資金</t>
    <rPh sb="1" eb="3">
      <t>ジコ</t>
    </rPh>
    <rPh sb="3" eb="5">
      <t>シキン</t>
    </rPh>
    <phoneticPr fontId="3"/>
  </si>
  <si>
    <t>３－１　委託費</t>
    <rPh sb="4" eb="7">
      <t>イタクヒ</t>
    </rPh>
    <phoneticPr fontId="3"/>
  </si>
  <si>
    <t>３－２　自己資金</t>
    <rPh sb="4" eb="6">
      <t>ジコ</t>
    </rPh>
    <rPh sb="6" eb="8">
      <t>シキン</t>
    </rPh>
    <phoneticPr fontId="3"/>
  </si>
  <si>
    <t>自己資金　過不足</t>
    <rPh sb="0" eb="2">
      <t>ジコ</t>
    </rPh>
    <rPh sb="2" eb="4">
      <t>シキン</t>
    </rPh>
    <rPh sb="5" eb="8">
      <t>カフソク</t>
    </rPh>
    <phoneticPr fontId="3"/>
  </si>
  <si>
    <r>
      <t>○○○○○○</t>
    </r>
    <r>
      <rPr>
        <sz val="10"/>
        <color rgb="FFFF0000"/>
        <rFont val="ＭＳ Ｐゴシック"/>
        <family val="3"/>
        <charset val="128"/>
      </rPr>
      <t>←※委託研究契約書に記載されている試験研究計画名を記載</t>
    </r>
    <phoneticPr fontId="3"/>
  </si>
  <si>
    <r>
      <t>開始：平成○○年○月○日　</t>
    </r>
    <r>
      <rPr>
        <sz val="10"/>
        <color rgb="FFFF0000"/>
        <rFont val="ＭＳ Ｐゴシック"/>
        <family val="3"/>
        <charset val="128"/>
      </rPr>
      <t>←※当該年度の事業実施期間を記載</t>
    </r>
    <rPh sb="0" eb="2">
      <t>カイシ</t>
    </rPh>
    <rPh sb="3" eb="5">
      <t>ヘイセイ</t>
    </rPh>
    <rPh sb="7" eb="8">
      <t>ネン</t>
    </rPh>
    <rPh sb="9" eb="10">
      <t>ガツ</t>
    </rPh>
    <rPh sb="11" eb="12">
      <t>ニチ</t>
    </rPh>
    <phoneticPr fontId="3"/>
  </si>
  <si>
    <t>３　物品購入実績</t>
    <rPh sb="2" eb="4">
      <t>ブッピン</t>
    </rPh>
    <rPh sb="4" eb="6">
      <t>コウニュウ</t>
    </rPh>
    <rPh sb="6" eb="8">
      <t>ジッセキ</t>
    </rPh>
    <phoneticPr fontId="3"/>
  </si>
  <si>
    <t>４　取得した試作品等</t>
    <rPh sb="2" eb="4">
      <t>シュトク</t>
    </rPh>
    <rPh sb="6" eb="9">
      <t>シサクヒン</t>
    </rPh>
    <rPh sb="9" eb="10">
      <t>トウ</t>
    </rPh>
    <phoneticPr fontId="3"/>
  </si>
  <si>
    <t>項　　　　目</t>
    <rPh sb="0" eb="1">
      <t>コウ</t>
    </rPh>
    <rPh sb="5" eb="6">
      <t>メ</t>
    </rPh>
    <phoneticPr fontId="3"/>
  </si>
  <si>
    <t>委託費</t>
    <rPh sb="0" eb="2">
      <t>イタク</t>
    </rPh>
    <rPh sb="2" eb="3">
      <t>ヒ</t>
    </rPh>
    <phoneticPr fontId="3"/>
  </si>
  <si>
    <t>自己資金</t>
    <rPh sb="0" eb="2">
      <t>ジコ</t>
    </rPh>
    <rPh sb="2" eb="4">
      <t>シキン</t>
    </rPh>
    <phoneticPr fontId="3"/>
  </si>
  <si>
    <t>自己資金
マッチングファンド条件
成立下限額</t>
    <rPh sb="0" eb="2">
      <t>ジコ</t>
    </rPh>
    <rPh sb="2" eb="4">
      <t>シキン</t>
    </rPh>
    <rPh sb="14" eb="16">
      <t>ジョウケン</t>
    </rPh>
    <rPh sb="17" eb="19">
      <t>セイリツ</t>
    </rPh>
    <rPh sb="19" eb="21">
      <t>カゲン</t>
    </rPh>
    <rPh sb="21" eb="22">
      <t>ガク</t>
    </rPh>
    <phoneticPr fontId="3"/>
  </si>
  <si>
    <t>金　　　額（円）</t>
    <rPh sb="0" eb="1">
      <t>キン</t>
    </rPh>
    <rPh sb="4" eb="5">
      <t>ガク</t>
    </rPh>
    <rPh sb="6" eb="7">
      <t>エン</t>
    </rPh>
    <phoneticPr fontId="3"/>
  </si>
  <si>
    <t>　※契約書記載の代表者名</t>
    <phoneticPr fontId="3"/>
  </si>
  <si>
    <t>２－３　マッチングファンド条件成立状況</t>
    <rPh sb="13" eb="15">
      <t>ジョウケン</t>
    </rPh>
    <rPh sb="15" eb="17">
      <t>セイリツ</t>
    </rPh>
    <rPh sb="17" eb="19">
      <t>ジョウキョウ</t>
    </rPh>
    <phoneticPr fontId="3"/>
  </si>
  <si>
    <t>添付資料</t>
    <rPh sb="0" eb="2">
      <t>テンプ</t>
    </rPh>
    <rPh sb="2" eb="4">
      <t>シリョウ</t>
    </rPh>
    <phoneticPr fontId="3"/>
  </si>
  <si>
    <t>間接的経費</t>
    <rPh sb="0" eb="3">
      <t>カンセツテキ</t>
    </rPh>
    <rPh sb="3" eb="5">
      <t>ケイヒ</t>
    </rPh>
    <phoneticPr fontId="3"/>
  </si>
  <si>
    <t>自己資金 前年度からの繰越額（D)</t>
    <phoneticPr fontId="3"/>
  </si>
  <si>
    <t>比　較　増　減</t>
    <phoneticPr fontId="3"/>
  </si>
  <si>
    <t>委託試験研究実績報告書</t>
    <phoneticPr fontId="3"/>
  </si>
  <si>
    <t>区　　　分</t>
    <phoneticPr fontId="3"/>
  </si>
  <si>
    <t>精　算　 額</t>
    <phoneticPr fontId="3"/>
  </si>
  <si>
    <t>予　算　額</t>
    <phoneticPr fontId="3"/>
  </si>
  <si>
    <t>平成　　年　　月　　日</t>
    <phoneticPr fontId="3"/>
  </si>
  <si>
    <t>生物系特定産業技術研究支援センター所長　殿</t>
    <phoneticPr fontId="3"/>
  </si>
  <si>
    <t>精 算 額</t>
    <phoneticPr fontId="3"/>
  </si>
  <si>
    <t>予 算 額</t>
    <phoneticPr fontId="3"/>
  </si>
  <si>
    <t>１　事業の実施状況</t>
    <phoneticPr fontId="3"/>
  </si>
  <si>
    <t>（２）委託試験研究の開始及び完了の時期</t>
    <phoneticPr fontId="3"/>
  </si>
  <si>
    <t>支出済額</t>
    <phoneticPr fontId="3"/>
  </si>
  <si>
    <t>A</t>
    <phoneticPr fontId="3"/>
  </si>
  <si>
    <t>前年度からの
繰越額</t>
    <phoneticPr fontId="3"/>
  </si>
  <si>
    <t>合計</t>
    <phoneticPr fontId="3"/>
  </si>
  <si>
    <t>Ｃ</t>
    <phoneticPr fontId="3"/>
  </si>
  <si>
    <t>Ｅ＝Ｃ－Ｄ</t>
    <phoneticPr fontId="3"/>
  </si>
  <si>
    <t>（４）委託試験研究の成果</t>
    <phoneticPr fontId="3"/>
  </si>
  <si>
    <t>委託試験研究成果報告書のとおり　</t>
    <phoneticPr fontId="3"/>
  </si>
  <si>
    <t>２－１－１　委託費</t>
    <rPh sb="6" eb="8">
      <t>イタク</t>
    </rPh>
    <rPh sb="8" eb="9">
      <t>ヒ</t>
    </rPh>
    <phoneticPr fontId="3"/>
  </si>
  <si>
    <t>　　人件費（賃金）</t>
    <rPh sb="2" eb="5">
      <t>ジンケンヒ</t>
    </rPh>
    <rPh sb="6" eb="8">
      <t>チンギン</t>
    </rPh>
    <phoneticPr fontId="3"/>
  </si>
  <si>
    <t>　　謝金</t>
    <rPh sb="2" eb="4">
      <t>シャキン</t>
    </rPh>
    <phoneticPr fontId="3"/>
  </si>
  <si>
    <t>物品費計</t>
    <rPh sb="0" eb="2">
      <t>ブッピン</t>
    </rPh>
    <rPh sb="2" eb="3">
      <t>ヒ</t>
    </rPh>
    <rPh sb="3" eb="4">
      <t>ケイ</t>
    </rPh>
    <phoneticPr fontId="3"/>
  </si>
  <si>
    <t>　　設備備品費</t>
    <rPh sb="2" eb="4">
      <t>セツビ</t>
    </rPh>
    <rPh sb="4" eb="7">
      <t>ビヒンヒ</t>
    </rPh>
    <phoneticPr fontId="3"/>
  </si>
  <si>
    <t>　　消耗品費</t>
    <rPh sb="2" eb="5">
      <t>ショウモウヒン</t>
    </rPh>
    <rPh sb="5" eb="6">
      <t>ヒ</t>
    </rPh>
    <phoneticPr fontId="3"/>
  </si>
  <si>
    <t>人件費・謝金計</t>
    <rPh sb="0" eb="3">
      <t>ジンケンヒ</t>
    </rPh>
    <rPh sb="4" eb="6">
      <t>シャキン</t>
    </rPh>
    <rPh sb="6" eb="7">
      <t>ケイ</t>
    </rPh>
    <phoneticPr fontId="3"/>
  </si>
  <si>
    <t>国内旅費（依頼出張以外）</t>
    <rPh sb="0" eb="2">
      <t>コクナイ</t>
    </rPh>
    <rPh sb="2" eb="4">
      <t>リョヒ</t>
    </rPh>
    <rPh sb="9" eb="11">
      <t>イガイ</t>
    </rPh>
    <phoneticPr fontId="3"/>
  </si>
  <si>
    <t>外注費計</t>
    <rPh sb="0" eb="2">
      <t>ガイチュウ</t>
    </rPh>
    <rPh sb="2" eb="3">
      <t>ヒ</t>
    </rPh>
    <rPh sb="3" eb="4">
      <t>ケイ</t>
    </rPh>
    <phoneticPr fontId="3"/>
  </si>
  <si>
    <t>　旅費計</t>
    <rPh sb="1" eb="3">
      <t>リョヒ</t>
    </rPh>
    <rPh sb="3" eb="4">
      <t>ケイ</t>
    </rPh>
    <phoneticPr fontId="3"/>
  </si>
  <si>
    <t>通信運搬費計</t>
    <rPh sb="0" eb="2">
      <t>ツウシン</t>
    </rPh>
    <rPh sb="2" eb="4">
      <t>ウンパン</t>
    </rPh>
    <rPh sb="4" eb="5">
      <t>ヒ</t>
    </rPh>
    <rPh sb="5" eb="6">
      <t>ケイ</t>
    </rPh>
    <phoneticPr fontId="3"/>
  </si>
  <si>
    <t>その他（諸経費）</t>
    <rPh sb="2" eb="3">
      <t>タ</t>
    </rPh>
    <rPh sb="4" eb="7">
      <t>ショケイヒ</t>
    </rPh>
    <phoneticPr fontId="3"/>
  </si>
  <si>
    <t>直接経費計</t>
    <rPh sb="0" eb="2">
      <t>チョクセツ</t>
    </rPh>
    <rPh sb="2" eb="4">
      <t>ケイヒ</t>
    </rPh>
    <rPh sb="4" eb="5">
      <t>ケイ</t>
    </rPh>
    <phoneticPr fontId="3"/>
  </si>
  <si>
    <t>一般管理費</t>
    <rPh sb="0" eb="2">
      <t>イッパン</t>
    </rPh>
    <rPh sb="2" eb="5">
      <t>カンリヒ</t>
    </rPh>
    <phoneticPr fontId="3"/>
  </si>
  <si>
    <t>　その他計</t>
    <rPh sb="3" eb="4">
      <t>タ</t>
    </rPh>
    <rPh sb="4" eb="5">
      <t>ケイ</t>
    </rPh>
    <phoneticPr fontId="3"/>
  </si>
  <si>
    <t>直接経費　</t>
    <phoneticPr fontId="3"/>
  </si>
  <si>
    <t>　物品費</t>
    <rPh sb="1" eb="3">
      <t>ブッピン</t>
    </rPh>
    <rPh sb="3" eb="4">
      <t>ヒ</t>
    </rPh>
    <phoneticPr fontId="3"/>
  </si>
  <si>
    <t>　人件費・謝金</t>
    <rPh sb="1" eb="4">
      <t>ジンケンヒ</t>
    </rPh>
    <rPh sb="5" eb="7">
      <t>シャキン</t>
    </rPh>
    <phoneticPr fontId="3"/>
  </si>
  <si>
    <t>　旅費</t>
    <rPh sb="1" eb="3">
      <t>リョヒ</t>
    </rPh>
    <phoneticPr fontId="3"/>
  </si>
  <si>
    <t>　その他</t>
    <rPh sb="3" eb="4">
      <t>タ</t>
    </rPh>
    <phoneticPr fontId="3"/>
  </si>
  <si>
    <t>間接経費</t>
    <rPh sb="0" eb="2">
      <t>カンセツ</t>
    </rPh>
    <rPh sb="2" eb="4">
      <t>ケイヒ</t>
    </rPh>
    <phoneticPr fontId="3"/>
  </si>
  <si>
    <t>その他</t>
    <rPh sb="2" eb="3">
      <t>タ</t>
    </rPh>
    <phoneticPr fontId="3"/>
  </si>
  <si>
    <t>　　設備備品の償却費</t>
    <rPh sb="2" eb="4">
      <t>セツビ</t>
    </rPh>
    <rPh sb="4" eb="6">
      <t>ビヒン</t>
    </rPh>
    <rPh sb="7" eb="9">
      <t>ショウキャク</t>
    </rPh>
    <rPh sb="9" eb="10">
      <t>ヒ</t>
    </rPh>
    <phoneticPr fontId="3"/>
  </si>
  <si>
    <t>　　試験研究用消耗品</t>
    <rPh sb="2" eb="4">
      <t>シケン</t>
    </rPh>
    <rPh sb="4" eb="7">
      <t>ケンキュウヨウ</t>
    </rPh>
    <rPh sb="7" eb="9">
      <t>ショウモウ</t>
    </rPh>
    <rPh sb="9" eb="10">
      <t>ヒン</t>
    </rPh>
    <phoneticPr fontId="3"/>
  </si>
  <si>
    <t>　   物品費</t>
    <rPh sb="4" eb="6">
      <t>ブッピン</t>
    </rPh>
    <rPh sb="6" eb="7">
      <t>ヒ</t>
    </rPh>
    <phoneticPr fontId="3"/>
  </si>
  <si>
    <t>　  人件費・謝金</t>
    <rPh sb="3" eb="6">
      <t>ジンケンヒ</t>
    </rPh>
    <rPh sb="7" eb="9">
      <t>シャキン</t>
    </rPh>
    <phoneticPr fontId="3"/>
  </si>
  <si>
    <t>　  旅費</t>
    <rPh sb="3" eb="5">
      <t>リョヒ</t>
    </rPh>
    <phoneticPr fontId="3"/>
  </si>
  <si>
    <t>　  その他</t>
    <rPh sb="5" eb="6">
      <t>タ</t>
    </rPh>
    <phoneticPr fontId="3"/>
  </si>
  <si>
    <t>円</t>
    <phoneticPr fontId="3"/>
  </si>
  <si>
    <t>Ｄ＝A／２</t>
    <phoneticPr fontId="3"/>
  </si>
  <si>
    <t>自己負担額</t>
    <rPh sb="0" eb="2">
      <t>ジコ</t>
    </rPh>
    <rPh sb="2" eb="5">
      <t>フタンガク</t>
    </rPh>
    <phoneticPr fontId="3"/>
  </si>
  <si>
    <t>企業名</t>
    <rPh sb="0" eb="2">
      <t>キギョウ</t>
    </rPh>
    <rPh sb="2" eb="3">
      <t>メイ</t>
    </rPh>
    <phoneticPr fontId="3"/>
  </si>
  <si>
    <t>精算額</t>
    <rPh sb="0" eb="3">
      <t>セイサンガク</t>
    </rPh>
    <phoneticPr fontId="3"/>
  </si>
  <si>
    <t>予算額</t>
    <rPh sb="0" eb="3">
      <t>ヨサンガク</t>
    </rPh>
    <phoneticPr fontId="3"/>
  </si>
  <si>
    <t>物品費</t>
    <rPh sb="0" eb="2">
      <t>ブッピン</t>
    </rPh>
    <rPh sb="2" eb="3">
      <t>ヒ</t>
    </rPh>
    <phoneticPr fontId="3"/>
  </si>
  <si>
    <t>人件費・謝金</t>
    <rPh sb="0" eb="3">
      <t>ジンケンヒ</t>
    </rPh>
    <rPh sb="4" eb="6">
      <t>シャキン</t>
    </rPh>
    <phoneticPr fontId="3"/>
  </si>
  <si>
    <t>自己負担額</t>
    <rPh sb="0" eb="2">
      <t>ジコ</t>
    </rPh>
    <rPh sb="2" eb="4">
      <t>フタン</t>
    </rPh>
    <rPh sb="4" eb="5">
      <t>ガク</t>
    </rPh>
    <phoneticPr fontId="3"/>
  </si>
  <si>
    <t>委託費</t>
    <rPh sb="0" eb="2">
      <t>イタク</t>
    </rPh>
    <rPh sb="2" eb="3">
      <t>ヒ</t>
    </rPh>
    <phoneticPr fontId="3"/>
  </si>
  <si>
    <t>差額（E)　　　　　　　E=B+D-C</t>
    <rPh sb="0" eb="2">
      <t>サガク</t>
    </rPh>
    <phoneticPr fontId="18"/>
  </si>
  <si>
    <t>株　〇〇</t>
    <rPh sb="0" eb="1">
      <t>カブ</t>
    </rPh>
    <phoneticPr fontId="3"/>
  </si>
  <si>
    <t>〇〇有限会社</t>
    <rPh sb="2" eb="4">
      <t>ユウゲン</t>
    </rPh>
    <rPh sb="4" eb="6">
      <t>カイシャ</t>
    </rPh>
    <phoneticPr fontId="3"/>
  </si>
  <si>
    <t>うち消費税等相当額</t>
    <rPh sb="2" eb="5">
      <t>ショウヒゼイ</t>
    </rPh>
    <rPh sb="5" eb="6">
      <t>トウ</t>
    </rPh>
    <rPh sb="6" eb="8">
      <t>ソウトウ</t>
    </rPh>
    <rPh sb="8" eb="9">
      <t>ガク</t>
    </rPh>
    <phoneticPr fontId="3"/>
  </si>
  <si>
    <t>円</t>
    <rPh sb="0" eb="1">
      <t>エン</t>
    </rPh>
    <phoneticPr fontId="3"/>
  </si>
  <si>
    <t>直接経費の30％以内</t>
    <rPh sb="0" eb="2">
      <t>チョクセツ</t>
    </rPh>
    <rPh sb="2" eb="4">
      <t>ケイヒ</t>
    </rPh>
    <rPh sb="8" eb="10">
      <t>イナイ</t>
    </rPh>
    <phoneticPr fontId="3"/>
  </si>
  <si>
    <t>規格</t>
    <phoneticPr fontId="3"/>
  </si>
  <si>
    <t>単価</t>
    <phoneticPr fontId="3"/>
  </si>
  <si>
    <t>金額　</t>
    <phoneticPr fontId="3"/>
  </si>
  <si>
    <t>所有権者</t>
    <rPh sb="0" eb="3">
      <t>ショユウケン</t>
    </rPh>
    <rPh sb="3" eb="4">
      <t>シャ</t>
    </rPh>
    <phoneticPr fontId="3"/>
  </si>
  <si>
    <t>その他　</t>
    <rPh sb="2" eb="3">
      <t>タ</t>
    </rPh>
    <phoneticPr fontId="3"/>
  </si>
  <si>
    <t>（マッチングファンド対象構成員）</t>
    <rPh sb="10" eb="12">
      <t>タイショウ</t>
    </rPh>
    <rPh sb="12" eb="15">
      <t>コウセイイン</t>
    </rPh>
    <phoneticPr fontId="3"/>
  </si>
  <si>
    <t>（企業名）</t>
    <rPh sb="1" eb="3">
      <t>キギョウ</t>
    </rPh>
    <rPh sb="3" eb="4">
      <t>メイ</t>
    </rPh>
    <phoneticPr fontId="3"/>
  </si>
  <si>
    <t>２－１－２　委託費</t>
    <rPh sb="6" eb="8">
      <t>イタク</t>
    </rPh>
    <rPh sb="8" eb="9">
      <t>ヒ</t>
    </rPh>
    <phoneticPr fontId="3"/>
  </si>
  <si>
    <t>２－２－１　自己資金</t>
    <rPh sb="6" eb="8">
      <t>ジコ</t>
    </rPh>
    <rPh sb="8" eb="10">
      <t>シキン</t>
    </rPh>
    <phoneticPr fontId="3"/>
  </si>
  <si>
    <t>旅費計</t>
    <rPh sb="0" eb="2">
      <t>リョヒ</t>
    </rPh>
    <rPh sb="2" eb="3">
      <t>ケイ</t>
    </rPh>
    <phoneticPr fontId="3"/>
  </si>
  <si>
    <t>その他計</t>
    <rPh sb="2" eb="3">
      <t>タ</t>
    </rPh>
    <rPh sb="3" eb="4">
      <t>ケイ</t>
    </rPh>
    <phoneticPr fontId="3"/>
  </si>
  <si>
    <t>平成○○年度　委託費集計表　</t>
    <rPh sb="0" eb="2">
      <t>ヘイセイ</t>
    </rPh>
    <rPh sb="4" eb="6">
      <t>ネンド</t>
    </rPh>
    <rPh sb="7" eb="10">
      <t>イタクヒ</t>
    </rPh>
    <rPh sb="10" eb="13">
      <t>シュウケイヒョウ</t>
    </rPh>
    <phoneticPr fontId="18"/>
  </si>
  <si>
    <t>自己資金
マッチング条件成立下限額（C)　
　　Aｘ１／２</t>
    <rPh sb="0" eb="2">
      <t>ジコ</t>
    </rPh>
    <rPh sb="2" eb="4">
      <t>シキン</t>
    </rPh>
    <rPh sb="10" eb="12">
      <t>ジョウケン</t>
    </rPh>
    <rPh sb="12" eb="14">
      <t>セイリツ</t>
    </rPh>
    <rPh sb="14" eb="16">
      <t>カゲン</t>
    </rPh>
    <rPh sb="16" eb="17">
      <t>ガク</t>
    </rPh>
    <phoneticPr fontId="18"/>
  </si>
  <si>
    <t>平成○○年度　自己資金集計表　</t>
    <rPh sb="0" eb="2">
      <t>ヘイセイ</t>
    </rPh>
    <rPh sb="4" eb="6">
      <t>ネンド</t>
    </rPh>
    <rPh sb="7" eb="9">
      <t>ジコ</t>
    </rPh>
    <rPh sb="9" eb="11">
      <t>シキン</t>
    </rPh>
    <rPh sb="11" eb="13">
      <t>シュウケイ</t>
    </rPh>
    <rPh sb="13" eb="14">
      <t>ヒョウ</t>
    </rPh>
    <phoneticPr fontId="18"/>
  </si>
  <si>
    <t>費目、細目/構成員名</t>
  </si>
  <si>
    <t>小計</t>
    <rPh sb="0" eb="2">
      <t>ショウケイ</t>
    </rPh>
    <phoneticPr fontId="3"/>
  </si>
  <si>
    <t>（マッチングファンド対象構成員入力欄）</t>
    <rPh sb="15" eb="17">
      <t>ニュウリョク</t>
    </rPh>
    <rPh sb="17" eb="18">
      <t>ラン</t>
    </rPh>
    <phoneticPr fontId="3"/>
  </si>
  <si>
    <t>（マッチングファンド対象外構成員入力欄）</t>
    <rPh sb="12" eb="13">
      <t>ガイ</t>
    </rPh>
    <rPh sb="16" eb="18">
      <t>ニュウリョク</t>
    </rPh>
    <rPh sb="18" eb="19">
      <t>ラン</t>
    </rPh>
    <phoneticPr fontId="3"/>
  </si>
  <si>
    <t>××商事</t>
    <rPh sb="2" eb="4">
      <t>ショウジ</t>
    </rPh>
    <phoneticPr fontId="3"/>
  </si>
  <si>
    <t>うち消費税等相当額</t>
    <phoneticPr fontId="3"/>
  </si>
  <si>
    <r>
      <t xml:space="preserve">　平成○○年度委託事業について、下記のとおり実施したので、その実績を報告します。
</t>
    </r>
    <r>
      <rPr>
        <sz val="10"/>
        <color rgb="FFFF0000"/>
        <rFont val="ＭＳ Ｐゴシック"/>
        <family val="3"/>
        <charset val="128"/>
      </rPr>
      <t>（また、併せて自己資金超過額のうち、金○，○○○，○○○円を試験研究委託契約書特記事項１の第２条の規定により、繰越承認願いたく申請します。）
←実績報告と合わせて自己資金の繰越承認する場合、カッコ書き部分を追加記載となる。
　なお、繰越承認申請額は、「２－３マッチングファンド条件状況」の自己資金超過額のまでとなります。</t>
    </r>
    <rPh sb="1" eb="3">
      <t>ヘイセイ</t>
    </rPh>
    <rPh sb="5" eb="7">
      <t>ネンド</t>
    </rPh>
    <rPh sb="7" eb="9">
      <t>イタク</t>
    </rPh>
    <rPh sb="9" eb="11">
      <t>ジギョウ</t>
    </rPh>
    <rPh sb="16" eb="18">
      <t>カキ</t>
    </rPh>
    <rPh sb="22" eb="24">
      <t>ジッシ</t>
    </rPh>
    <rPh sb="158" eb="160">
      <t>クリコ</t>
    </rPh>
    <rPh sb="160" eb="162">
      <t>ショウニン</t>
    </rPh>
    <rPh sb="162" eb="165">
      <t>シンセイガク</t>
    </rPh>
    <rPh sb="180" eb="182">
      <t>ジョウケン</t>
    </rPh>
    <rPh sb="182" eb="184">
      <t>ジョウキョウ</t>
    </rPh>
    <rPh sb="186" eb="188">
      <t>ジコ</t>
    </rPh>
    <rPh sb="188" eb="190">
      <t>シキン</t>
    </rPh>
    <rPh sb="190" eb="193">
      <t>チョウカガク</t>
    </rPh>
    <phoneticPr fontId="3"/>
  </si>
  <si>
    <t>うち消費税等相当額                      円</t>
    <phoneticPr fontId="3"/>
  </si>
  <si>
    <t>研究管理運営機関の直接経費15％以内</t>
  </si>
  <si>
    <t>直接経費の1５％以上です。</t>
  </si>
  <si>
    <t>ＤＮＡシーケンサー</t>
  </si>
  <si>
    <t>○○社製</t>
  </si>
  <si>
    <t>１式</t>
    <rPh sb="1" eb="2">
      <t>シキ</t>
    </rPh>
    <phoneticPr fontId="2"/>
  </si>
  <si>
    <t>○○大学</t>
    <rPh sb="2" eb="4">
      <t>ダイガク</t>
    </rPh>
    <phoneticPr fontId="2"/>
  </si>
  <si>
    <t>型式等</t>
  </si>
  <si>
    <t>△△△△△△</t>
  </si>
  <si>
    <t>△△社製</t>
    <rPh sb="2" eb="4">
      <t>シャセイ</t>
    </rPh>
    <phoneticPr fontId="1"/>
  </si>
  <si>
    <t>２台</t>
    <rPh sb="1" eb="2">
      <t>ダイ</t>
    </rPh>
    <phoneticPr fontId="1"/>
  </si>
  <si>
    <t>△△株式会社</t>
    <rPh sb="2" eb="4">
      <t>カブシキ</t>
    </rPh>
    <rPh sb="4" eb="6">
      <t>カイシャ</t>
    </rPh>
    <phoneticPr fontId="1"/>
  </si>
  <si>
    <t>△△△－△△△△</t>
  </si>
  <si>
    <t>○○○システム</t>
  </si>
  <si>
    <t>○○○○</t>
  </si>
  <si>
    <t>ベース車体</t>
    <rPh sb="3" eb="5">
      <t>シャタイ</t>
    </rPh>
    <phoneticPr fontId="2"/>
  </si>
  <si>
    <t>A社製 ABC-123</t>
    <rPh sb="1" eb="3">
      <t>シャセイ</t>
    </rPh>
    <phoneticPr fontId="2"/>
  </si>
  <si>
    <t>株　〇〇</t>
    <rPh sb="0" eb="1">
      <t>カブ</t>
    </rPh>
    <phoneticPr fontId="3"/>
  </si>
  <si>
    <t>（〇県〇市〇町</t>
    <rPh sb="2" eb="3">
      <t>ケン</t>
    </rPh>
    <rPh sb="4" eb="5">
      <t>シ</t>
    </rPh>
    <rPh sb="6" eb="7">
      <t>チョウ</t>
    </rPh>
    <phoneticPr fontId="3"/>
  </si>
  <si>
    <t>〇〇番地）</t>
    <rPh sb="2" eb="4">
      <t>バンチ</t>
    </rPh>
    <phoneticPr fontId="3"/>
  </si>
  <si>
    <t>未計上</t>
    <rPh sb="0" eb="3">
      <t>ミケイジョウ</t>
    </rPh>
    <phoneticPr fontId="2"/>
  </si>
  <si>
    <t>未計上</t>
    <rPh sb="0" eb="3">
      <t>ミケイジョウ</t>
    </rPh>
    <phoneticPr fontId="3"/>
  </si>
  <si>
    <t>○年度に</t>
    <rPh sb="1" eb="3">
      <t>ネンド</t>
    </rPh>
    <phoneticPr fontId="2"/>
  </si>
  <si>
    <t>○年度に</t>
    <rPh sb="1" eb="3">
      <t>ネンド</t>
    </rPh>
    <phoneticPr fontId="3"/>
  </si>
  <si>
    <t>資産計上予定</t>
    <phoneticPr fontId="3"/>
  </si>
  <si>
    <t>資産計上予定</t>
  </si>
  <si>
    <t>○○装置</t>
    <rPh sb="2" eb="4">
      <t>ソウチ</t>
    </rPh>
    <phoneticPr fontId="3"/>
  </si>
  <si>
    <t>C社製 G-012</t>
    <rPh sb="1" eb="2">
      <t>シャ</t>
    </rPh>
    <rPh sb="2" eb="3">
      <t>セイ</t>
    </rPh>
    <phoneticPr fontId="3"/>
  </si>
  <si>
    <t>C社製 G-345</t>
    <rPh sb="1" eb="3">
      <t>シャセイ</t>
    </rPh>
    <phoneticPr fontId="3"/>
  </si>
  <si>
    <t>〇〇事業××拡大コンソーシアム</t>
    <phoneticPr fontId="3"/>
  </si>
  <si>
    <t>（マッチングファンド対象構成員入力欄）</t>
    <rPh sb="12" eb="15">
      <t>コウセイイン</t>
    </rPh>
    <rPh sb="15" eb="17">
      <t>ニュウリョク</t>
    </rPh>
    <rPh sb="17" eb="18">
      <t>ラン</t>
    </rPh>
    <phoneticPr fontId="3"/>
  </si>
  <si>
    <t>（３）委託試験研究の研究統括者の所属及び氏名</t>
    <rPh sb="10" eb="12">
      <t>ケンキュウ</t>
    </rPh>
    <rPh sb="12" eb="15">
      <t>トウカツシャ</t>
    </rPh>
    <rPh sb="16" eb="18">
      <t>ショゾク</t>
    </rPh>
    <phoneticPr fontId="3"/>
  </si>
  <si>
    <t>（非課税､不課税及び免税取引に係る消費税等）</t>
    <rPh sb="1" eb="4">
      <t>ヒカゼイ</t>
    </rPh>
    <rPh sb="5" eb="8">
      <t>フカゼイ</t>
    </rPh>
    <rPh sb="8" eb="9">
      <t>オヨ</t>
    </rPh>
    <rPh sb="10" eb="14">
      <t>メンゼイトリヒキ</t>
    </rPh>
    <rPh sb="15" eb="16">
      <t>カカ</t>
    </rPh>
    <rPh sb="17" eb="20">
      <t>ショウヒゼイ</t>
    </rPh>
    <rPh sb="20" eb="21">
      <t>トウ</t>
    </rPh>
    <phoneticPr fontId="3"/>
  </si>
  <si>
    <t>委託費</t>
    <phoneticPr fontId="3"/>
  </si>
  <si>
    <t>２－１　委託費</t>
    <rPh sb="4" eb="6">
      <t>イタク</t>
    </rPh>
    <rPh sb="6" eb="7">
      <t>ヒ</t>
    </rPh>
    <phoneticPr fontId="3"/>
  </si>
  <si>
    <t>２－１－1　委託費</t>
    <rPh sb="6" eb="8">
      <t>イタク</t>
    </rPh>
    <rPh sb="8" eb="9">
      <t>ヒ</t>
    </rPh>
    <phoneticPr fontId="3"/>
  </si>
  <si>
    <t>２－２　自己資金</t>
    <rPh sb="4" eb="6">
      <t>ジコ</t>
    </rPh>
    <rPh sb="6" eb="8">
      <t>シキン</t>
    </rPh>
    <phoneticPr fontId="3"/>
  </si>
  <si>
    <t>人件費（賃金）</t>
    <rPh sb="0" eb="3">
      <t>ジンケンヒ</t>
    </rPh>
    <rPh sb="4" eb="6">
      <t>チンギン</t>
    </rPh>
    <phoneticPr fontId="3"/>
  </si>
  <si>
    <t>謝金</t>
    <rPh sb="0" eb="2">
      <t>シャキン</t>
    </rPh>
    <phoneticPr fontId="3"/>
  </si>
  <si>
    <t>設備備品費</t>
    <rPh sb="0" eb="2">
      <t>セツビ</t>
    </rPh>
    <rPh sb="2" eb="5">
      <t>ビヒンヒ</t>
    </rPh>
    <phoneticPr fontId="3"/>
  </si>
  <si>
    <t>消耗品費</t>
    <rPh sb="0" eb="3">
      <t>ショウモウヒン</t>
    </rPh>
    <rPh sb="3" eb="4">
      <t>ヒ</t>
    </rPh>
    <phoneticPr fontId="3"/>
  </si>
  <si>
    <t>旅費</t>
    <rPh sb="0" eb="2">
      <t>リョヒ</t>
    </rPh>
    <phoneticPr fontId="3"/>
  </si>
  <si>
    <t>設備備品の償却費</t>
    <rPh sb="0" eb="2">
      <t>セツビ</t>
    </rPh>
    <rPh sb="2" eb="4">
      <t>ビヒン</t>
    </rPh>
    <rPh sb="5" eb="7">
      <t>ショウキャク</t>
    </rPh>
    <rPh sb="7" eb="8">
      <t>ヒ</t>
    </rPh>
    <phoneticPr fontId="3"/>
  </si>
  <si>
    <t>試験研究用消耗品</t>
    <rPh sb="0" eb="2">
      <t>シケン</t>
    </rPh>
    <rPh sb="2" eb="5">
      <t>ケンキュウヨウ</t>
    </rPh>
    <rPh sb="5" eb="7">
      <t>ショウモウ</t>
    </rPh>
    <rPh sb="7" eb="8">
      <t>ヒン</t>
    </rPh>
    <phoneticPr fontId="3"/>
  </si>
  <si>
    <r>
      <t>××大学××研究センター　生研　太郎　</t>
    </r>
    <r>
      <rPr>
        <sz val="10"/>
        <color rgb="FFFF0000"/>
        <rFont val="ＭＳ Ｐゴシック"/>
        <family val="3"/>
        <charset val="128"/>
      </rPr>
      <t>←※研究統括者の所属・氏名を記載</t>
    </r>
    <rPh sb="23" eb="26">
      <t>トウカツシャ</t>
    </rPh>
    <phoneticPr fontId="3"/>
  </si>
  <si>
    <t>リース期間</t>
    <rPh sb="3" eb="5">
      <t>キカン</t>
    </rPh>
    <phoneticPr fontId="2"/>
  </si>
  <si>
    <t>△△社製</t>
    <rPh sb="2" eb="4">
      <t>シャセイ</t>
    </rPh>
    <phoneticPr fontId="2"/>
  </si>
  <si>
    <t>２台</t>
    <rPh sb="1" eb="2">
      <t>ダイ</t>
    </rPh>
    <phoneticPr fontId="2"/>
  </si>
  <si>
    <t>△△株式会社</t>
    <rPh sb="2" eb="4">
      <t>カブシキ</t>
    </rPh>
    <rPh sb="4" eb="6">
      <t>カイシャ</t>
    </rPh>
    <phoneticPr fontId="2"/>
  </si>
  <si>
    <t>△△△－△△△△</t>
    <phoneticPr fontId="3"/>
  </si>
  <si>
    <t>リース期間</t>
    <rPh sb="3" eb="5">
      <t>キカン</t>
    </rPh>
    <phoneticPr fontId="3"/>
  </si>
  <si>
    <t>リース期間総額</t>
    <rPh sb="3" eb="5">
      <t>キカン</t>
    </rPh>
    <rPh sb="5" eb="7">
      <t>ソウガク</t>
    </rPh>
    <phoneticPr fontId="3"/>
  </si>
  <si>
    <t>リース月額（単価）</t>
    <rPh sb="3" eb="5">
      <t>ゲツガク</t>
    </rPh>
    <rPh sb="6" eb="8">
      <t>タンカ</t>
    </rPh>
    <phoneticPr fontId="3"/>
  </si>
  <si>
    <t>購入</t>
    <rPh sb="0" eb="2">
      <t>コウニュウ</t>
    </rPh>
    <phoneticPr fontId="2"/>
  </si>
  <si>
    <t>（H30.5.15購入）</t>
    <rPh sb="9" eb="11">
      <t>コウニュウ</t>
    </rPh>
    <phoneticPr fontId="2"/>
  </si>
  <si>
    <t>××××</t>
    <phoneticPr fontId="3"/>
  </si>
  <si>
    <t>××社製</t>
    <rPh sb="2" eb="4">
      <t>シャセイ</t>
    </rPh>
    <phoneticPr fontId="1"/>
  </si>
  <si>
    <t>○〇○－△△△△</t>
    <phoneticPr fontId="3"/>
  </si>
  <si>
    <t>××株式会社</t>
    <rPh sb="2" eb="4">
      <t>カブシキ</t>
    </rPh>
    <rPh sb="4" eb="6">
      <t>カイシャ</t>
    </rPh>
    <phoneticPr fontId="1"/>
  </si>
  <si>
    <t>（記載要領）</t>
    <rPh sb="1" eb="3">
      <t>キサイ</t>
    </rPh>
    <rPh sb="3" eb="5">
      <t>ヨウリョウ</t>
    </rPh>
    <phoneticPr fontId="3"/>
  </si>
  <si>
    <t>・試作品等が複数の部分により構成される場合には、その部分を試作品等の内訳として記載すること。</t>
    <rPh sb="1" eb="4">
      <t>シサクヒン</t>
    </rPh>
    <rPh sb="4" eb="5">
      <t>トウ</t>
    </rPh>
    <rPh sb="6" eb="8">
      <t>フクスウ</t>
    </rPh>
    <rPh sb="9" eb="11">
      <t>ブブン</t>
    </rPh>
    <rPh sb="14" eb="16">
      <t>コウセイ</t>
    </rPh>
    <rPh sb="19" eb="21">
      <t>バアイ</t>
    </rPh>
    <rPh sb="26" eb="28">
      <t>ブブン</t>
    </rPh>
    <rPh sb="29" eb="32">
      <t>シサクヒン</t>
    </rPh>
    <rPh sb="32" eb="33">
      <t>トウ</t>
    </rPh>
    <rPh sb="34" eb="36">
      <t>ウチワケ</t>
    </rPh>
    <rPh sb="39" eb="41">
      <t>キサイ</t>
    </rPh>
    <phoneticPr fontId="3"/>
  </si>
  <si>
    <t>・「製造又は取得価格」欄は、当該試作品等の直接材料費の額を記載すること。</t>
    <rPh sb="2" eb="4">
      <t>セイゾウ</t>
    </rPh>
    <rPh sb="4" eb="5">
      <t>マタ</t>
    </rPh>
    <rPh sb="6" eb="8">
      <t>シュトク</t>
    </rPh>
    <rPh sb="8" eb="10">
      <t>カカク</t>
    </rPh>
    <rPh sb="11" eb="12">
      <t>ラン</t>
    </rPh>
    <rPh sb="14" eb="16">
      <t>トウガイ</t>
    </rPh>
    <rPh sb="16" eb="19">
      <t>シサクヒン</t>
    </rPh>
    <rPh sb="19" eb="20">
      <t>トウ</t>
    </rPh>
    <rPh sb="21" eb="23">
      <t>チョクセツ</t>
    </rPh>
    <rPh sb="23" eb="26">
      <t>ザイリョウヒ</t>
    </rPh>
    <rPh sb="27" eb="28">
      <t>ガク</t>
    </rPh>
    <rPh sb="29" eb="31">
      <t>キサイ</t>
    </rPh>
    <phoneticPr fontId="3"/>
  </si>
  <si>
    <t>・「資産計上した場合の年月」欄は、各年度中に資産計上した場合に記載すること。</t>
    <rPh sb="2" eb="4">
      <t>シサン</t>
    </rPh>
    <rPh sb="4" eb="6">
      <t>ケイジョウ</t>
    </rPh>
    <rPh sb="8" eb="10">
      <t>バアイ</t>
    </rPh>
    <rPh sb="11" eb="13">
      <t>ネンゲツ</t>
    </rPh>
    <rPh sb="14" eb="15">
      <t>ラン</t>
    </rPh>
    <rPh sb="17" eb="18">
      <t>カク</t>
    </rPh>
    <rPh sb="18" eb="20">
      <t>ネンド</t>
    </rPh>
    <rPh sb="20" eb="21">
      <t>チュウ</t>
    </rPh>
    <rPh sb="22" eb="24">
      <t>シサン</t>
    </rPh>
    <rPh sb="24" eb="26">
      <t>ケイジョウ</t>
    </rPh>
    <rPh sb="28" eb="30">
      <t>バアイ</t>
    </rPh>
    <rPh sb="31" eb="33">
      <t>キサイ</t>
    </rPh>
    <phoneticPr fontId="3"/>
  </si>
  <si>
    <t>・「備考」欄には、委託先において、事業終了までに試作品等を完成品として資産計上する予定がある場合に、その旨を記載すること。</t>
    <rPh sb="2" eb="4">
      <t>ビコウ</t>
    </rPh>
    <rPh sb="5" eb="6">
      <t>ラン</t>
    </rPh>
    <rPh sb="9" eb="12">
      <t>イタクサキ</t>
    </rPh>
    <rPh sb="17" eb="19">
      <t>ジギョウ</t>
    </rPh>
    <rPh sb="19" eb="21">
      <t>シュウリョウ</t>
    </rPh>
    <rPh sb="24" eb="27">
      <t>シサクヒン</t>
    </rPh>
    <rPh sb="27" eb="28">
      <t>トウ</t>
    </rPh>
    <rPh sb="29" eb="32">
      <t>カンセイヒン</t>
    </rPh>
    <rPh sb="35" eb="37">
      <t>シサン</t>
    </rPh>
    <rPh sb="37" eb="39">
      <t>ケイジョウ</t>
    </rPh>
    <rPh sb="41" eb="43">
      <t>ヨテイ</t>
    </rPh>
    <rPh sb="46" eb="48">
      <t>バアイ</t>
    </rPh>
    <rPh sb="52" eb="53">
      <t>ムネ</t>
    </rPh>
    <rPh sb="54" eb="56">
      <t>キサイ</t>
    </rPh>
    <phoneticPr fontId="3"/>
  </si>
  <si>
    <t>自己資金が成立下限額以下です。不足分を自己負担額に追加してください。</t>
    <phoneticPr fontId="3"/>
  </si>
  <si>
    <t>直接経費の15％以上です</t>
  </si>
  <si>
    <t>直接経費の30％以上です</t>
  </si>
  <si>
    <t>委託費が予算額を超えてます。自己負担額を追加してください。</t>
  </si>
  <si>
    <t>・不足分を自己資金に追加してください。
・翌年度に繰り越せる金額です。</t>
    <rPh sb="31" eb="33">
      <t>キンガク</t>
    </rPh>
    <phoneticPr fontId="3"/>
  </si>
  <si>
    <t>（代  表  者）</t>
    <rPh sb="1" eb="2">
      <t>ダイ</t>
    </rPh>
    <rPh sb="4" eb="5">
      <t>オモテ</t>
    </rPh>
    <rPh sb="7" eb="8">
      <t>モノ</t>
    </rPh>
    <phoneticPr fontId="3"/>
  </si>
  <si>
    <t>ー</t>
    <phoneticPr fontId="3"/>
  </si>
  <si>
    <t>印刷製本費</t>
    <rPh sb="0" eb="2">
      <t>インサツ</t>
    </rPh>
    <rPh sb="2" eb="4">
      <t>セイホン</t>
    </rPh>
    <rPh sb="4" eb="5">
      <t>ヒ</t>
    </rPh>
    <phoneticPr fontId="3"/>
  </si>
  <si>
    <t>通信運搬費</t>
    <rPh sb="0" eb="2">
      <t>ツウシン</t>
    </rPh>
    <rPh sb="2" eb="4">
      <t>ウンパン</t>
    </rPh>
    <rPh sb="4" eb="5">
      <t>ヒ</t>
    </rPh>
    <phoneticPr fontId="3"/>
  </si>
  <si>
    <t>会議費</t>
    <rPh sb="0" eb="3">
      <t>カイギヒ</t>
    </rPh>
    <phoneticPr fontId="3"/>
  </si>
  <si>
    <t>光熱水料</t>
    <rPh sb="0" eb="4">
      <t>コウネツスイリョウ</t>
    </rPh>
    <phoneticPr fontId="3"/>
  </si>
  <si>
    <t>小　計</t>
    <rPh sb="0" eb="1">
      <t>ショウ</t>
    </rPh>
    <rPh sb="2" eb="3">
      <t>ケイ</t>
    </rPh>
    <phoneticPr fontId="3"/>
  </si>
  <si>
    <t>合  計</t>
    <rPh sb="0" eb="1">
      <t>ゴウ</t>
    </rPh>
    <rPh sb="3" eb="4">
      <t>ケイ</t>
    </rPh>
    <phoneticPr fontId="18"/>
  </si>
  <si>
    <t>備  考</t>
    <rPh sb="0" eb="1">
      <t>ビ</t>
    </rPh>
    <rPh sb="3" eb="4">
      <t>コウ</t>
    </rPh>
    <phoneticPr fontId="18"/>
  </si>
  <si>
    <t>管理運営機関設置の有無</t>
    <rPh sb="0" eb="2">
      <t>カンリ</t>
    </rPh>
    <rPh sb="2" eb="4">
      <t>ウンエイ</t>
    </rPh>
    <rPh sb="4" eb="6">
      <t>キカン</t>
    </rPh>
    <rPh sb="6" eb="8">
      <t>セッチ</t>
    </rPh>
    <rPh sb="9" eb="11">
      <t>ウム</t>
    </rPh>
    <phoneticPr fontId="3"/>
  </si>
  <si>
    <t>有</t>
    <rPh sb="0" eb="1">
      <t>アリ</t>
    </rPh>
    <phoneticPr fontId="3"/>
  </si>
  <si>
    <t>無</t>
    <rPh sb="0" eb="1">
      <t>ム</t>
    </rPh>
    <phoneticPr fontId="3"/>
  </si>
  <si>
    <t>精算額合計（A）</t>
    <rPh sb="0" eb="3">
      <t>セイサンガク</t>
    </rPh>
    <rPh sb="3" eb="5">
      <t>ゴウケイ</t>
    </rPh>
    <phoneticPr fontId="3"/>
  </si>
  <si>
    <t>予算額合計（A）</t>
    <rPh sb="0" eb="3">
      <t>ヨサンガク</t>
    </rPh>
    <rPh sb="3" eb="5">
      <t>ゴウケイ</t>
    </rPh>
    <phoneticPr fontId="3"/>
  </si>
  <si>
    <t>直接経費の30％を超えています。</t>
    <rPh sb="9" eb="10">
      <t>コ</t>
    </rPh>
    <phoneticPr fontId="3"/>
  </si>
  <si>
    <t>直接経費の1５％を超えています。</t>
    <rPh sb="9" eb="10">
      <t>コ</t>
    </rPh>
    <phoneticPr fontId="3"/>
  </si>
  <si>
    <t>ﾌｧｲﾅﾝｽﾘｰｽ48ヶ月分</t>
    <phoneticPr fontId="3"/>
  </si>
  <si>
    <t>平成30年４月１日～</t>
    <rPh sb="0" eb="2">
      <t>ヘイセイ</t>
    </rPh>
    <rPh sb="4" eb="5">
      <t>ネン</t>
    </rPh>
    <rPh sb="6" eb="7">
      <t>ツキ</t>
    </rPh>
    <rPh sb="8" eb="9">
      <t>ヒ</t>
    </rPh>
    <phoneticPr fontId="3"/>
  </si>
  <si>
    <t>ﾌｧｲﾅﾝｽﾘｰｽ48ヶ月分</t>
    <phoneticPr fontId="3"/>
  </si>
  <si>
    <t>平成30年４月１日～</t>
    <rPh sb="0" eb="2">
      <t>ヘイセイ</t>
    </rPh>
    <rPh sb="4" eb="5">
      <t>ネン</t>
    </rPh>
    <rPh sb="6" eb="7">
      <t>ツキ</t>
    </rPh>
    <rPh sb="8" eb="9">
      <t>ヒ</t>
    </rPh>
    <phoneticPr fontId="2"/>
  </si>
  <si>
    <t>外注費</t>
    <rPh sb="0" eb="2">
      <t>ガイチュウ</t>
    </rPh>
    <rPh sb="2" eb="3">
      <t>ヒ</t>
    </rPh>
    <phoneticPr fontId="3"/>
  </si>
  <si>
    <t>（代表機関名）</t>
    <rPh sb="1" eb="3">
      <t>ダイヒョウ</t>
    </rPh>
    <rPh sb="3" eb="5">
      <t>キカン</t>
    </rPh>
    <rPh sb="5" eb="6">
      <t>メイ</t>
    </rPh>
    <phoneticPr fontId="3"/>
  </si>
  <si>
    <t>・不足金額を自己資金に加算して入力願います。
・翌年度に繰り越せる金額です。</t>
    <rPh sb="3" eb="5">
      <t>キンガク</t>
    </rPh>
    <rPh sb="11" eb="13">
      <t>カサン</t>
    </rPh>
    <rPh sb="15" eb="18">
      <t>ニュウリョクネガ</t>
    </rPh>
    <rPh sb="34" eb="36">
      <t>キンガク</t>
    </rPh>
    <phoneticPr fontId="3"/>
  </si>
  <si>
    <t>光 熱 水 料</t>
    <rPh sb="0" eb="1">
      <t>ヒカリ</t>
    </rPh>
    <rPh sb="2" eb="3">
      <t>ネツ</t>
    </rPh>
    <rPh sb="4" eb="5">
      <t>ミズ</t>
    </rPh>
    <rPh sb="6" eb="7">
      <t>リョウ</t>
    </rPh>
    <phoneticPr fontId="3"/>
  </si>
  <si>
    <t>外 注 費 計</t>
    <rPh sb="0" eb="1">
      <t>ソト</t>
    </rPh>
    <rPh sb="2" eb="3">
      <t>チュウ</t>
    </rPh>
    <rPh sb="4" eb="5">
      <t>ヒ</t>
    </rPh>
    <rPh sb="6" eb="7">
      <t>ケイ</t>
    </rPh>
    <phoneticPr fontId="3"/>
  </si>
  <si>
    <t>会　 議 　費</t>
    <rPh sb="0" eb="1">
      <t>カイ</t>
    </rPh>
    <rPh sb="3" eb="4">
      <t>ギ</t>
    </rPh>
    <rPh sb="6" eb="7">
      <t>ヒ</t>
    </rPh>
    <phoneticPr fontId="3"/>
  </si>
  <si>
    <t>　　謝  金</t>
    <rPh sb="2" eb="3">
      <t>シャ</t>
    </rPh>
    <rPh sb="5" eb="6">
      <t>キン</t>
    </rPh>
    <phoneticPr fontId="3"/>
  </si>
  <si>
    <t>（注）研究管理運営業務を専門に行う研究管理運営機関を設置した場合のみ一般管理費を計上できます。</t>
    <phoneticPr fontId="3"/>
  </si>
  <si>
    <t>精算額合計（B）</t>
    <rPh sb="0" eb="3">
      <t>セイサンガク</t>
    </rPh>
    <rPh sb="3" eb="5">
      <t>ゴウケイ</t>
    </rPh>
    <phoneticPr fontId="3"/>
  </si>
  <si>
    <t>予算額合計（B）</t>
    <rPh sb="0" eb="2">
      <t>ヨサン</t>
    </rPh>
    <rPh sb="2" eb="3">
      <t>ガク</t>
    </rPh>
    <rPh sb="3" eb="5">
      <t>ゴウケイ</t>
    </rPh>
    <phoneticPr fontId="3"/>
  </si>
  <si>
    <t>　平成○○年度委託事業について、下記のとおり実施したので、その実績を報告します。　</t>
    <phoneticPr fontId="3"/>
  </si>
  <si>
    <t>（イノベーション創出強化研究推進事業）</t>
    <rPh sb="8" eb="10">
      <t>ソウシュツ</t>
    </rPh>
    <rPh sb="10" eb="12">
      <t>キョウカ</t>
    </rPh>
    <rPh sb="12" eb="14">
      <t>ケンキュウ</t>
    </rPh>
    <rPh sb="14" eb="16">
      <t>スイシン</t>
    </rPh>
    <rPh sb="16" eb="18">
      <t>ジギョウ</t>
    </rPh>
    <phoneticPr fontId="3"/>
  </si>
  <si>
    <t>所有権者
（所在地）</t>
    <rPh sb="0" eb="2">
      <t>ショユウ</t>
    </rPh>
    <rPh sb="2" eb="3">
      <t>ケン</t>
    </rPh>
    <rPh sb="3" eb="4">
      <t>シャ</t>
    </rPh>
    <rPh sb="6" eb="9">
      <t>ショザイチ</t>
    </rPh>
    <phoneticPr fontId="3"/>
  </si>
  <si>
    <r>
      <t xml:space="preserve">耐用年数
</t>
    </r>
    <r>
      <rPr>
        <sz val="8"/>
        <color indexed="8"/>
        <rFont val="ＭＳ Ｐゴシック"/>
        <family val="3"/>
        <charset val="128"/>
      </rPr>
      <t>（処分制限年月日）</t>
    </r>
    <rPh sb="0" eb="2">
      <t>タイヨウ</t>
    </rPh>
    <rPh sb="2" eb="4">
      <t>ネンスウ</t>
    </rPh>
    <rPh sb="6" eb="8">
      <t>ショブン</t>
    </rPh>
    <rPh sb="8" eb="10">
      <t>セイゲン</t>
    </rPh>
    <rPh sb="10" eb="13">
      <t>ネンガッピ</t>
    </rPh>
    <phoneticPr fontId="3"/>
  </si>
  <si>
    <t>事業終了後の
継続使用の
有無</t>
    <rPh sb="0" eb="2">
      <t>ジギョウシュ</t>
    </rPh>
    <rPh sb="2" eb="4">
      <t>シュウリョウ</t>
    </rPh>
    <rPh sb="4" eb="5">
      <t>ゴ</t>
    </rPh>
    <rPh sb="7" eb="9">
      <t>ケイゾク</t>
    </rPh>
    <rPh sb="9" eb="11">
      <t>シヨウ</t>
    </rPh>
    <rPh sb="13" eb="15">
      <t>ウム</t>
    </rPh>
    <phoneticPr fontId="3"/>
  </si>
  <si>
    <t>品　　名</t>
    <rPh sb="3" eb="4">
      <t>メイ</t>
    </rPh>
    <phoneticPr fontId="3"/>
  </si>
  <si>
    <t>規　格</t>
  </si>
  <si>
    <t>単　価</t>
    <phoneticPr fontId="3"/>
  </si>
  <si>
    <t>金　額</t>
    <phoneticPr fontId="3"/>
  </si>
  <si>
    <t>備　考</t>
  </si>
  <si>
    <t>・ リースによる物品の導入についても記載すること。（レンタルについては記載不要）
　 単価及び金額欄は、当該年度にかかる単価・リース料の額を記載すること。
　 備考欄は、リースの種類（ファイナンス又はオペリーテイングリース）、リース期間、リース期間月数、
　 リース料総額を記載すること。
・ 所有機関欄は、リース会社でなく、リース料金を支払っている機関を記載すること。
・ 耐用年数（処分制限年月日欄）には、当該機械の耐用年数を記載するとともに、下段に括弧書きで
　 耐用年数の期間が終了する年月日を記載すること。
・ 継続使用の有無には、該当する場合「有」、しない場合「無」を記載すること。</t>
    <rPh sb="8" eb="10">
      <t>ブッピン</t>
    </rPh>
    <rPh sb="11" eb="13">
      <t>ドウニュウ</t>
    </rPh>
    <rPh sb="18" eb="20">
      <t>キサイ</t>
    </rPh>
    <rPh sb="35" eb="37">
      <t>キサイ</t>
    </rPh>
    <rPh sb="37" eb="39">
      <t>フヨウ</t>
    </rPh>
    <rPh sb="43" eb="45">
      <t>タンカ</t>
    </rPh>
    <rPh sb="45" eb="46">
      <t>オヨ</t>
    </rPh>
    <rPh sb="47" eb="49">
      <t>キンガク</t>
    </rPh>
    <rPh sb="49" eb="50">
      <t>ラン</t>
    </rPh>
    <rPh sb="52" eb="54">
      <t>トウガイ</t>
    </rPh>
    <rPh sb="54" eb="56">
      <t>ネンド</t>
    </rPh>
    <rPh sb="60" eb="62">
      <t>タンカ</t>
    </rPh>
    <rPh sb="66" eb="67">
      <t>リョウ</t>
    </rPh>
    <rPh sb="68" eb="69">
      <t>ガク</t>
    </rPh>
    <rPh sb="70" eb="72">
      <t>キサイ</t>
    </rPh>
    <rPh sb="80" eb="82">
      <t>ビコウ</t>
    </rPh>
    <rPh sb="82" eb="83">
      <t>ラン</t>
    </rPh>
    <rPh sb="89" eb="91">
      <t>シュルイ</t>
    </rPh>
    <rPh sb="98" eb="99">
      <t>マタ</t>
    </rPh>
    <rPh sb="116" eb="118">
      <t>キカン</t>
    </rPh>
    <rPh sb="122" eb="124">
      <t>キカン</t>
    </rPh>
    <rPh sb="125" eb="126">
      <t>スウ</t>
    </rPh>
    <rPh sb="133" eb="134">
      <t>リョウ</t>
    </rPh>
    <rPh sb="134" eb="136">
      <t>ソウガク</t>
    </rPh>
    <rPh sb="137" eb="139">
      <t>キサイ</t>
    </rPh>
    <rPh sb="147" eb="149">
      <t>ショユウ</t>
    </rPh>
    <rPh sb="149" eb="151">
      <t>キカン</t>
    </rPh>
    <rPh sb="151" eb="152">
      <t>ラン</t>
    </rPh>
    <rPh sb="157" eb="159">
      <t>カイシャ</t>
    </rPh>
    <rPh sb="166" eb="168">
      <t>リョウキン</t>
    </rPh>
    <rPh sb="169" eb="171">
      <t>シハラ</t>
    </rPh>
    <rPh sb="175" eb="177">
      <t>キカン</t>
    </rPh>
    <rPh sb="178" eb="180">
      <t>キサイ</t>
    </rPh>
    <rPh sb="188" eb="192">
      <t>タイヨウネンスウ</t>
    </rPh>
    <rPh sb="193" eb="195">
      <t>ショブン</t>
    </rPh>
    <rPh sb="195" eb="201">
      <t>セイゲンネンガッピラン</t>
    </rPh>
    <rPh sb="205" eb="209">
      <t>トウガイキカイ</t>
    </rPh>
    <rPh sb="210" eb="214">
      <t>タイヨウネンスウ</t>
    </rPh>
    <rPh sb="215" eb="217">
      <t>キサイ</t>
    </rPh>
    <rPh sb="224" eb="226">
      <t>ゲダン</t>
    </rPh>
    <rPh sb="227" eb="229">
      <t>カッコ</t>
    </rPh>
    <rPh sb="229" eb="230">
      <t>ガ</t>
    </rPh>
    <rPh sb="235" eb="237">
      <t>タイヨウ</t>
    </rPh>
    <rPh sb="237" eb="239">
      <t>ネンスウ</t>
    </rPh>
    <rPh sb="240" eb="242">
      <t>キカン</t>
    </rPh>
    <rPh sb="243" eb="245">
      <t>シュウリョウ</t>
    </rPh>
    <rPh sb="247" eb="250">
      <t>ネンガッピ</t>
    </rPh>
    <rPh sb="251" eb="253">
      <t>キサイ</t>
    </rPh>
    <rPh sb="261" eb="263">
      <t>ケイゾク</t>
    </rPh>
    <rPh sb="263" eb="265">
      <t>シヨウ</t>
    </rPh>
    <rPh sb="266" eb="268">
      <t>ウム</t>
    </rPh>
    <rPh sb="271" eb="273">
      <t>ガイトウ</t>
    </rPh>
    <rPh sb="275" eb="277">
      <t>バアイ</t>
    </rPh>
    <rPh sb="278" eb="279">
      <t>ユウ</t>
    </rPh>
    <rPh sb="284" eb="286">
      <t>バアイ</t>
    </rPh>
    <rPh sb="287" eb="288">
      <t>ム</t>
    </rPh>
    <rPh sb="290" eb="292">
      <t>キサイ</t>
    </rPh>
    <phoneticPr fontId="3"/>
  </si>
  <si>
    <t>（記載要領）</t>
    <phoneticPr fontId="3"/>
  </si>
  <si>
    <t>・ 購入の場合は、備考欄に取得年月日を記載すること。</t>
    <phoneticPr fontId="3"/>
  </si>
  <si>
    <t>２－２－２　自己資金</t>
    <rPh sb="6" eb="8">
      <t>ジコ</t>
    </rPh>
    <rPh sb="8" eb="10">
      <t>シキン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</si>
</sst>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quot;）&quot;"/>
    <numFmt numFmtId="177" formatCode="###,###,###,###&quot;円&quot;"/>
  </numFmts>
  <fonts count="6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8"/>
      <color indexed="8"/>
      <name val="ＭＳ Ｐゴシック"/>
      <family val="3"/>
      <charset val="128"/>
    </font>
    <font>
      <sz val="9"/>
      <name val="ＭＳ ゴシック"/>
      <family val="3"/>
      <charset val="128"/>
    </font>
    <font>
      <sz val="11"/>
      <color indexed="8"/>
      <name val="ＭＳ Ｐゴシック"/>
      <family val="3"/>
      <charset val="128"/>
    </font>
    <font>
      <b/>
      <sz val="10"/>
      <color indexed="8"/>
      <name val="ＭＳ Ｐゴシック"/>
      <family val="3"/>
      <charset val="128"/>
    </font>
    <font>
      <sz val="8"/>
      <color indexed="81"/>
      <name val="ＭＳ Ｐゴシック"/>
      <family val="3"/>
      <charset val="128"/>
    </font>
    <font>
      <sz val="9"/>
      <color indexed="81"/>
      <name val="ＭＳ Ｐゴシック"/>
      <family val="3"/>
      <charset val="128"/>
    </font>
    <font>
      <sz val="9"/>
      <name val="ＭＳ Ｐゴシック"/>
      <family val="3"/>
      <charset val="128"/>
    </font>
    <font>
      <sz val="9"/>
      <color indexed="8"/>
      <name val="ＭＳ Ｐゴシック"/>
      <family val="3"/>
      <charset val="128"/>
    </font>
    <font>
      <sz val="9"/>
      <color indexed="10"/>
      <name val="ＭＳ Ｐゴシック"/>
      <family val="3"/>
      <charset val="128"/>
    </font>
    <font>
      <b/>
      <sz val="10"/>
      <name val="ＭＳ Ｐゴシック"/>
      <family val="3"/>
      <charset val="128"/>
    </font>
    <font>
      <sz val="10"/>
      <color indexed="10"/>
      <name val="ＭＳ Ｐゴシック"/>
      <family val="3"/>
      <charset val="128"/>
    </font>
    <font>
      <sz val="6"/>
      <name val="ＭＳ Ｐゴシック"/>
      <family val="3"/>
      <charset val="128"/>
    </font>
    <font>
      <sz val="11"/>
      <color rgb="FF9C0006"/>
      <name val="ＭＳ Ｐゴシック"/>
      <family val="3"/>
      <charset val="128"/>
      <scheme val="minor"/>
    </font>
    <font>
      <sz val="11"/>
      <color rgb="FF0000FF"/>
      <name val="ＭＳ Ｐゴシック"/>
      <family val="3"/>
      <charset val="128"/>
    </font>
    <font>
      <sz val="11"/>
      <name val="ＭＳ Ｐゴシック"/>
      <family val="3"/>
      <charset val="128"/>
      <scheme val="minor"/>
    </font>
    <font>
      <b/>
      <sz val="9"/>
      <color indexed="81"/>
      <name val="ＭＳ Ｐゴシック"/>
      <family val="3"/>
      <charset val="128"/>
    </font>
    <font>
      <sz val="8"/>
      <name val="ＭＳ Ｐゴシック"/>
      <family val="3"/>
      <charset val="128"/>
    </font>
    <font>
      <sz val="10"/>
      <color rgb="FFFF0000"/>
      <name val="ＭＳ Ｐゴシック"/>
      <family val="3"/>
      <charset val="128"/>
    </font>
    <font>
      <sz val="10"/>
      <color rgb="FF0070C0"/>
      <name val="ＭＳ Ｐゴシック"/>
      <family val="3"/>
      <charset val="128"/>
    </font>
    <font>
      <sz val="8"/>
      <color indexed="81"/>
      <name val="MS P ゴシック"/>
      <family val="3"/>
      <charset val="128"/>
    </font>
    <font>
      <sz val="9"/>
      <color indexed="81"/>
      <name val="MS P ゴシック"/>
      <family val="3"/>
      <charset val="128"/>
    </font>
    <font>
      <b/>
      <sz val="9"/>
      <color indexed="81"/>
      <name val="MS P 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1"/>
      <color rgb="FF9C0006"/>
      <name val="ＭＳ Ｐゴシック"/>
      <family val="2"/>
      <charset val="128"/>
      <scheme val="minor"/>
    </font>
    <font>
      <sz val="11"/>
      <color rgb="FF9C6500"/>
      <name val="ＭＳ Ｐゴシック"/>
      <family val="2"/>
      <charset val="128"/>
      <scheme val="minor"/>
    </font>
    <font>
      <sz val="11"/>
      <color theme="1"/>
      <name val="ＭＳ Ｐゴシック"/>
      <family val="2"/>
      <scheme val="minor"/>
    </font>
    <font>
      <sz val="10"/>
      <color theme="1"/>
      <name val="ＭＳ Ｐゴシック"/>
      <family val="2"/>
      <charset val="128"/>
      <scheme val="minor"/>
    </font>
    <font>
      <u/>
      <sz val="10"/>
      <color theme="10"/>
      <name val="ＭＳ Ｐゴシック"/>
      <family val="2"/>
      <charset val="128"/>
      <scheme val="minor"/>
    </font>
    <font>
      <b/>
      <sz val="11"/>
      <name val="ＭＳ Ｐゴシック"/>
      <family val="3"/>
      <charset val="128"/>
    </font>
    <font>
      <b/>
      <sz val="14"/>
      <name val="ＭＳ Ｐゴシック"/>
      <family val="3"/>
      <charset val="128"/>
    </font>
    <font>
      <sz val="9"/>
      <name val="ＭＳ Ｐゴシック"/>
      <family val="3"/>
      <charset val="128"/>
      <scheme val="minor"/>
    </font>
    <font>
      <sz val="14"/>
      <name val="ＭＳ Ｐゴシック"/>
      <family val="3"/>
      <charset val="128"/>
    </font>
    <font>
      <sz val="10"/>
      <name val="ＭＳ Ｐゴシック"/>
      <family val="3"/>
      <charset val="128"/>
      <scheme val="minor"/>
    </font>
    <font>
      <b/>
      <sz val="10"/>
      <color rgb="FFFF0000"/>
      <name val="ＭＳ Ｐゴシック"/>
      <family val="3"/>
      <charset val="128"/>
    </font>
    <font>
      <b/>
      <sz val="10"/>
      <color indexed="81"/>
      <name val="ＭＳ Ｐゴシック"/>
      <family val="3"/>
      <charset val="128"/>
    </font>
    <font>
      <b/>
      <sz val="9"/>
      <color indexed="10"/>
      <name val="MS P ゴシック"/>
      <family val="3"/>
      <charset val="128"/>
    </font>
    <font>
      <b/>
      <sz val="8"/>
      <color rgb="FFFF0000"/>
      <name val="ＭＳ Ｐゴシック"/>
      <family val="3"/>
      <charset val="128"/>
    </font>
    <font>
      <sz val="11"/>
      <color rgb="FFFF0000"/>
      <name val="ＭＳ Ｐゴシック"/>
      <family val="3"/>
      <charset val="128"/>
    </font>
    <font>
      <b/>
      <sz val="14"/>
      <color rgb="FFFF0000"/>
      <name val="ＭＳ Ｐゴシック"/>
      <family val="3"/>
      <charset val="128"/>
    </font>
    <font>
      <b/>
      <sz val="11"/>
      <color rgb="FFFF0000"/>
      <name val="ＭＳ Ｐゴシック"/>
      <family val="3"/>
      <charset val="128"/>
    </font>
    <font>
      <sz val="12"/>
      <color rgb="FF0000FF"/>
      <name val="ＭＳ Ｐゴシック"/>
      <family val="3"/>
      <charset val="128"/>
    </font>
    <font>
      <b/>
      <sz val="16"/>
      <color rgb="FFFF0000"/>
      <name val="ＭＳ Ｐゴシック"/>
      <family val="3"/>
      <charset val="128"/>
    </font>
    <font>
      <sz val="18"/>
      <name val="ＭＳ Ｐゴシック"/>
      <family val="3"/>
      <charset val="128"/>
    </font>
    <font>
      <b/>
      <sz val="10"/>
      <color indexed="10"/>
      <name val="MS P ゴシック"/>
      <family val="3"/>
      <charset val="128"/>
    </font>
    <font>
      <b/>
      <sz val="12"/>
      <color rgb="FF0000FF"/>
      <name val="ＭＳ Ｐゴシック"/>
      <family val="3"/>
      <charset val="128"/>
    </font>
  </fonts>
  <fills count="39">
    <fill>
      <patternFill patternType="none"/>
    </fill>
    <fill>
      <patternFill patternType="gray125"/>
    </fill>
    <fill>
      <patternFill patternType="solid">
        <fgColor indexed="43"/>
        <bgColor indexed="64"/>
      </patternFill>
    </fill>
    <fill>
      <patternFill patternType="solid">
        <fgColor rgb="FFFFC7CE"/>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rgb="FFFFEBFF"/>
        <bgColor indexed="64"/>
      </patternFill>
    </fill>
  </fills>
  <borders count="8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8"/>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8"/>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54">
    <xf numFmtId="0" fontId="0" fillId="0" borderId="0"/>
    <xf numFmtId="0" fontId="19" fillId="3" borderId="0" applyNumberFormat="0" applyBorder="0" applyAlignment="0" applyProtection="0">
      <alignment vertical="center"/>
    </xf>
    <xf numFmtId="38" fontId="2" fillId="0" borderId="0" applyFont="0" applyFill="0" applyBorder="0" applyAlignment="0" applyProtection="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30" fillId="0" borderId="33" applyNumberFormat="0" applyFill="0" applyAlignment="0" applyProtection="0">
      <alignment vertical="center"/>
    </xf>
    <xf numFmtId="0" fontId="31" fillId="0" borderId="34" applyNumberFormat="0" applyFill="0" applyAlignment="0" applyProtection="0">
      <alignment vertical="center"/>
    </xf>
    <xf numFmtId="0" fontId="32" fillId="0" borderId="35" applyNumberFormat="0" applyFill="0" applyAlignment="0" applyProtection="0">
      <alignment vertical="center"/>
    </xf>
    <xf numFmtId="0" fontId="32" fillId="0" borderId="0" applyNumberFormat="0" applyFill="0" applyBorder="0" applyAlignment="0" applyProtection="0">
      <alignment vertical="center"/>
    </xf>
    <xf numFmtId="0" fontId="33" fillId="7" borderId="0" applyNumberFormat="0" applyBorder="0" applyAlignment="0" applyProtection="0">
      <alignment vertical="center"/>
    </xf>
    <xf numFmtId="0" fontId="34" fillId="9" borderId="36" applyNumberFormat="0" applyAlignment="0" applyProtection="0">
      <alignment vertical="center"/>
    </xf>
    <xf numFmtId="0" fontId="35" fillId="10" borderId="37" applyNumberFormat="0" applyAlignment="0" applyProtection="0">
      <alignment vertical="center"/>
    </xf>
    <xf numFmtId="0" fontId="36" fillId="10" borderId="36" applyNumberFormat="0" applyAlignment="0" applyProtection="0">
      <alignment vertical="center"/>
    </xf>
    <xf numFmtId="0" fontId="37" fillId="0" borderId="38" applyNumberFormat="0" applyFill="0" applyAlignment="0" applyProtection="0">
      <alignment vertical="center"/>
    </xf>
    <xf numFmtId="0" fontId="38" fillId="11" borderId="39" applyNumberForma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41" applyNumberFormat="0" applyFill="0" applyAlignment="0" applyProtection="0">
      <alignment vertical="center"/>
    </xf>
    <xf numFmtId="0" fontId="42"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42"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42"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42"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42"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42"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3" borderId="0" applyNumberFormat="0" applyBorder="0" applyAlignment="0" applyProtection="0">
      <alignment vertical="center"/>
    </xf>
    <xf numFmtId="0" fontId="45" fillId="8" borderId="0" applyNumberFormat="0" applyBorder="0" applyAlignment="0" applyProtection="0">
      <alignment vertical="center"/>
    </xf>
    <xf numFmtId="0" fontId="1" fillId="12" borderId="40" applyNumberFormat="0" applyFont="0" applyAlignment="0" applyProtection="0">
      <alignment vertical="center"/>
    </xf>
    <xf numFmtId="0" fontId="42" fillId="16" borderId="0" applyNumberFormat="0" applyBorder="0" applyAlignment="0" applyProtection="0">
      <alignment vertical="center"/>
    </xf>
    <xf numFmtId="0" fontId="42" fillId="20" borderId="0" applyNumberFormat="0" applyBorder="0" applyAlignment="0" applyProtection="0">
      <alignment vertical="center"/>
    </xf>
    <xf numFmtId="0" fontId="42" fillId="24" borderId="0" applyNumberFormat="0" applyBorder="0" applyAlignment="0" applyProtection="0">
      <alignment vertical="center"/>
    </xf>
    <xf numFmtId="0" fontId="42" fillId="28" borderId="0" applyNumberFormat="0" applyBorder="0" applyAlignment="0" applyProtection="0">
      <alignment vertical="center"/>
    </xf>
    <xf numFmtId="0" fontId="42" fillId="32" borderId="0" applyNumberFormat="0" applyBorder="0" applyAlignment="0" applyProtection="0">
      <alignment vertical="center"/>
    </xf>
    <xf numFmtId="0" fontId="42" fillId="36" borderId="0" applyNumberFormat="0" applyBorder="0" applyAlignment="0" applyProtection="0">
      <alignment vertical="center"/>
    </xf>
    <xf numFmtId="0" fontId="29" fillId="0" borderId="0" applyNumberFormat="0" applyFill="0" applyBorder="0" applyAlignment="0" applyProtection="0">
      <alignment vertical="center"/>
    </xf>
    <xf numFmtId="0" fontId="46" fillId="0" borderId="0"/>
    <xf numFmtId="0" fontId="47" fillId="0" borderId="0">
      <alignment vertical="center"/>
    </xf>
    <xf numFmtId="0" fontId="48" fillId="0" borderId="0" applyNumberFormat="0" applyFill="0" applyBorder="0" applyAlignment="0" applyProtection="0">
      <alignment vertical="center"/>
    </xf>
    <xf numFmtId="0" fontId="2" fillId="0" borderId="0">
      <alignment vertical="center"/>
    </xf>
  </cellStyleXfs>
  <cellXfs count="1068">
    <xf numFmtId="0" fontId="0" fillId="0" borderId="0" xfId="0"/>
    <xf numFmtId="0" fontId="4" fillId="0" borderId="0" xfId="0" applyFont="1" applyAlignment="1">
      <alignment vertical="center"/>
    </xf>
    <xf numFmtId="0" fontId="2" fillId="0" borderId="0" xfId="0" applyFont="1" applyAlignment="1">
      <alignment vertical="center"/>
    </xf>
    <xf numFmtId="0" fontId="6" fillId="0" borderId="0" xfId="0" applyFont="1" applyAlignment="1">
      <alignment horizontal="center" vertical="center"/>
    </xf>
    <xf numFmtId="0" fontId="4" fillId="0" borderId="0" xfId="0" applyFont="1" applyAlignment="1">
      <alignment horizontal="right" vertical="center"/>
    </xf>
    <xf numFmtId="0" fontId="8" fillId="0" borderId="0" xfId="0" applyFont="1" applyAlignment="1">
      <alignment vertical="center"/>
    </xf>
    <xf numFmtId="0" fontId="4" fillId="0" borderId="0" xfId="0" applyFont="1" applyAlignment="1">
      <alignment horizontal="left" vertical="center" indent="2"/>
    </xf>
    <xf numFmtId="0" fontId="6" fillId="0" borderId="0" xfId="0" applyFont="1" applyAlignment="1">
      <alignment vertical="center"/>
    </xf>
    <xf numFmtId="0" fontId="4" fillId="0" borderId="0" xfId="0" applyFont="1" applyAlignment="1">
      <alignment vertical="top"/>
    </xf>
    <xf numFmtId="0" fontId="2" fillId="0" borderId="0" xfId="3">
      <alignment vertical="center"/>
    </xf>
    <xf numFmtId="38" fontId="2" fillId="0" borderId="0" xfId="2" applyFont="1" applyAlignment="1">
      <alignment vertical="center"/>
    </xf>
    <xf numFmtId="38" fontId="20" fillId="0" borderId="0" xfId="2" applyFont="1" applyAlignment="1">
      <alignment vertical="center"/>
    </xf>
    <xf numFmtId="0" fontId="2" fillId="0" borderId="0" xfId="3" applyFont="1">
      <alignment vertical="center"/>
    </xf>
    <xf numFmtId="38" fontId="2" fillId="2" borderId="10" xfId="2" applyFont="1" applyFill="1" applyBorder="1" applyAlignment="1">
      <alignment vertical="center" wrapText="1"/>
    </xf>
    <xf numFmtId="0" fontId="0" fillId="0" borderId="0" xfId="3" applyFont="1">
      <alignment vertical="center"/>
    </xf>
    <xf numFmtId="0" fontId="13"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vertical="center"/>
    </xf>
    <xf numFmtId="0" fontId="0" fillId="0" borderId="0" xfId="0" applyFill="1" applyAlignment="1">
      <alignment horizontal="center"/>
    </xf>
    <xf numFmtId="38" fontId="2" fillId="0" borderId="10" xfId="2" applyFont="1" applyFill="1" applyBorder="1" applyAlignment="1">
      <alignment vertical="center" wrapText="1"/>
    </xf>
    <xf numFmtId="0" fontId="0" fillId="0" borderId="0" xfId="0" applyFill="1"/>
    <xf numFmtId="38" fontId="2" fillId="0" borderId="10" xfId="2" applyFont="1" applyFill="1" applyBorder="1" applyAlignment="1">
      <alignment vertical="center" shrinkToFit="1"/>
    </xf>
    <xf numFmtId="38" fontId="2" fillId="0" borderId="10" xfId="2" applyFill="1" applyBorder="1" applyAlignment="1">
      <alignment vertical="center" wrapText="1"/>
    </xf>
    <xf numFmtId="0" fontId="0" fillId="0" borderId="10" xfId="3" applyFont="1" applyFill="1" applyBorder="1" applyAlignment="1">
      <alignment horizontal="left" vertical="center" wrapText="1" indent="1"/>
    </xf>
    <xf numFmtId="0" fontId="0" fillId="0" borderId="10" xfId="3" applyFont="1" applyFill="1" applyBorder="1" applyAlignment="1">
      <alignment horizontal="left" vertical="center" wrapText="1" indent="2"/>
    </xf>
    <xf numFmtId="38" fontId="0" fillId="4" borderId="10" xfId="2" applyFont="1" applyFill="1" applyBorder="1" applyAlignment="1">
      <alignment vertical="center" wrapText="1"/>
    </xf>
    <xf numFmtId="0" fontId="0" fillId="4" borderId="0" xfId="0" applyFill="1"/>
    <xf numFmtId="3" fontId="21" fillId="5" borderId="23" xfId="1" applyNumberFormat="1" applyFont="1" applyFill="1" applyBorder="1">
      <alignment vertical="center"/>
    </xf>
    <xf numFmtId="38" fontId="21" fillId="5" borderId="24" xfId="1" applyNumberFormat="1" applyFont="1" applyFill="1" applyBorder="1">
      <alignment vertical="center"/>
    </xf>
    <xf numFmtId="3" fontId="5" fillId="0" borderId="14" xfId="0" applyNumberFormat="1" applyFont="1" applyBorder="1" applyAlignment="1">
      <alignment vertical="center" shrinkToFit="1"/>
    </xf>
    <xf numFmtId="3" fontId="5" fillId="0" borderId="7" xfId="0" applyNumberFormat="1" applyFont="1" applyBorder="1" applyAlignment="1">
      <alignment vertical="center" shrinkToFit="1"/>
    </xf>
    <xf numFmtId="3" fontId="5" fillId="0" borderId="2" xfId="0" applyNumberFormat="1" applyFont="1" applyBorder="1" applyAlignment="1">
      <alignment vertical="center" shrinkToFit="1"/>
    </xf>
    <xf numFmtId="3" fontId="4" fillId="0" borderId="2" xfId="0" applyNumberFormat="1" applyFont="1" applyBorder="1" applyAlignment="1">
      <alignment vertical="center" shrinkToFit="1"/>
    </xf>
    <xf numFmtId="3" fontId="5" fillId="0" borderId="16" xfId="0" applyNumberFormat="1" applyFont="1" applyBorder="1" applyAlignment="1">
      <alignment vertical="center" shrinkToFit="1"/>
    </xf>
    <xf numFmtId="0" fontId="4" fillId="0" borderId="0" xfId="0" applyFont="1" applyAlignment="1">
      <alignment vertical="center" shrinkToFit="1"/>
    </xf>
    <xf numFmtId="3" fontId="5" fillId="0" borderId="2" xfId="0" applyNumberFormat="1" applyFont="1" applyBorder="1" applyAlignment="1">
      <alignment horizontal="right" vertical="center" shrinkToFit="1"/>
    </xf>
    <xf numFmtId="0" fontId="13" fillId="0" borderId="0" xfId="0" applyFont="1" applyBorder="1" applyAlignment="1">
      <alignment horizontal="center" vertical="center" shrinkToFit="1"/>
    </xf>
    <xf numFmtId="0" fontId="4" fillId="0" borderId="0" xfId="0" applyFont="1" applyAlignment="1">
      <alignment vertical="top" shrinkToFit="1"/>
    </xf>
    <xf numFmtId="0" fontId="15" fillId="0" borderId="0" xfId="0" applyFont="1" applyBorder="1" applyAlignment="1">
      <alignment horizontal="left" vertical="center" shrinkToFit="1"/>
    </xf>
    <xf numFmtId="0" fontId="5" fillId="0" borderId="0" xfId="0" applyFont="1" applyBorder="1" applyAlignment="1">
      <alignment horizontal="center"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0" xfId="0" applyFont="1" applyBorder="1" applyAlignment="1">
      <alignment vertical="center" shrinkToFit="1"/>
    </xf>
    <xf numFmtId="0" fontId="4" fillId="0" borderId="0" xfId="0" applyFont="1" applyAlignment="1">
      <alignment horizontal="right" vertical="center" shrinkToFit="1"/>
    </xf>
    <xf numFmtId="0" fontId="4" fillId="0" borderId="5" xfId="0" applyFont="1" applyBorder="1" applyAlignment="1">
      <alignment vertical="center" shrinkToFit="1"/>
    </xf>
    <xf numFmtId="0" fontId="4" fillId="0" borderId="0" xfId="0" applyFont="1" applyBorder="1" applyAlignment="1">
      <alignment vertical="center" shrinkToFit="1"/>
    </xf>
    <xf numFmtId="0" fontId="4" fillId="0" borderId="0" xfId="0" applyFont="1" applyBorder="1" applyAlignment="1">
      <alignment horizontal="center"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7" fillId="0" borderId="2" xfId="0" applyFont="1" applyBorder="1" applyAlignment="1">
      <alignment horizontal="right" vertical="center" shrinkToFit="1"/>
    </xf>
    <xf numFmtId="0" fontId="4" fillId="0" borderId="12" xfId="0" applyFont="1" applyBorder="1" applyAlignment="1">
      <alignment vertical="center" shrinkToFit="1"/>
    </xf>
    <xf numFmtId="0" fontId="10" fillId="0" borderId="6" xfId="0" applyFont="1" applyBorder="1" applyAlignment="1">
      <alignment vertical="center" shrinkToFit="1"/>
    </xf>
    <xf numFmtId="0" fontId="4" fillId="0" borderId="9" xfId="0" applyFont="1" applyBorder="1" applyAlignment="1">
      <alignment vertical="center" shrinkToFit="1"/>
    </xf>
    <xf numFmtId="3" fontId="14" fillId="0" borderId="6" xfId="0" applyNumberFormat="1" applyFont="1" applyBorder="1" applyAlignment="1">
      <alignment vertical="center" shrinkToFit="1"/>
    </xf>
    <xf numFmtId="0" fontId="5" fillId="0" borderId="3" xfId="0" applyFont="1" applyBorder="1" applyAlignment="1">
      <alignment horizontal="center" vertical="center" shrinkToFit="1"/>
    </xf>
    <xf numFmtId="0" fontId="10" fillId="0" borderId="8" xfId="0" applyFont="1" applyBorder="1" applyAlignment="1">
      <alignment horizontal="center" vertical="center" shrinkToFit="1"/>
    </xf>
    <xf numFmtId="0" fontId="4" fillId="0" borderId="11" xfId="0" applyFont="1" applyBorder="1" applyAlignment="1">
      <alignment vertical="center" shrinkToFit="1"/>
    </xf>
    <xf numFmtId="3" fontId="4" fillId="0" borderId="0" xfId="0" applyNumberFormat="1" applyFont="1" applyAlignment="1">
      <alignment vertical="center" shrinkToFit="1"/>
    </xf>
    <xf numFmtId="0" fontId="4" fillId="0" borderId="14" xfId="0" applyFont="1" applyBorder="1" applyAlignment="1">
      <alignment vertical="center" shrinkToFit="1"/>
    </xf>
    <xf numFmtId="0" fontId="5" fillId="0" borderId="9" xfId="0" applyFont="1" applyBorder="1" applyAlignment="1">
      <alignment vertical="center" shrinkToFit="1"/>
    </xf>
    <xf numFmtId="0" fontId="4" fillId="0" borderId="2" xfId="0" applyFont="1" applyBorder="1" applyAlignment="1">
      <alignment vertical="center" shrinkToFit="1"/>
    </xf>
    <xf numFmtId="0" fontId="9" fillId="0" borderId="9" xfId="0" applyFont="1" applyBorder="1" applyAlignment="1">
      <alignment horizontal="center" vertical="center" shrinkToFit="1"/>
    </xf>
    <xf numFmtId="38" fontId="13" fillId="0" borderId="9" xfId="2" applyFont="1" applyBorder="1" applyAlignment="1">
      <alignment vertical="center" shrinkToFit="1"/>
    </xf>
    <xf numFmtId="38" fontId="4" fillId="0" borderId="9" xfId="2" applyFont="1" applyBorder="1" applyAlignment="1">
      <alignment vertical="center" shrinkToFit="1"/>
    </xf>
    <xf numFmtId="0" fontId="4" fillId="0" borderId="3" xfId="0" applyFont="1" applyBorder="1" applyAlignment="1">
      <alignment vertical="center" shrinkToFit="1"/>
    </xf>
    <xf numFmtId="3" fontId="5" fillId="0" borderId="0" xfId="0" applyNumberFormat="1" applyFont="1" applyBorder="1" applyAlignment="1">
      <alignment vertical="center" shrinkToFit="1"/>
    </xf>
    <xf numFmtId="3" fontId="5" fillId="0" borderId="12" xfId="0" applyNumberFormat="1" applyFont="1" applyBorder="1" applyAlignment="1">
      <alignment vertical="center" shrinkToFit="1"/>
    </xf>
    <xf numFmtId="0" fontId="4" fillId="0" borderId="7" xfId="0" applyFont="1" applyBorder="1" applyAlignment="1">
      <alignment vertical="center" shrinkToFit="1"/>
    </xf>
    <xf numFmtId="3" fontId="5" fillId="0" borderId="9" xfId="0" applyNumberFormat="1" applyFont="1" applyBorder="1" applyAlignment="1">
      <alignment vertical="center" shrinkToFit="1"/>
    </xf>
    <xf numFmtId="0" fontId="10" fillId="0" borderId="0" xfId="0" applyFont="1" applyBorder="1" applyAlignment="1">
      <alignment horizontal="center" vertical="center" shrinkToFit="1"/>
    </xf>
    <xf numFmtId="3" fontId="10" fillId="0" borderId="0" xfId="0" applyNumberFormat="1" applyFont="1" applyBorder="1" applyAlignment="1">
      <alignment vertical="center" shrinkToFit="1"/>
    </xf>
    <xf numFmtId="0" fontId="16" fillId="0" borderId="0" xfId="0" applyFont="1" applyBorder="1" applyAlignment="1">
      <alignment vertical="center" shrinkToFit="1"/>
    </xf>
    <xf numFmtId="176" fontId="5" fillId="0" borderId="0" xfId="0" applyNumberFormat="1" applyFont="1" applyBorder="1" applyAlignment="1">
      <alignment vertical="center" shrinkToFit="1"/>
    </xf>
    <xf numFmtId="0" fontId="4" fillId="0" borderId="0" xfId="0" applyFont="1" applyAlignment="1">
      <alignment horizontal="center" vertical="center" shrinkToFit="1"/>
    </xf>
    <xf numFmtId="0" fontId="0" fillId="0" borderId="0" xfId="0" applyAlignment="1">
      <alignment shrinkToFit="1"/>
    </xf>
    <xf numFmtId="0" fontId="0" fillId="0" borderId="0" xfId="0" applyAlignment="1">
      <alignment vertical="center" shrinkToFit="1"/>
    </xf>
    <xf numFmtId="0" fontId="10" fillId="0" borderId="7" xfId="0" applyFont="1" applyBorder="1" applyAlignment="1">
      <alignment vertical="center" shrinkToFit="1"/>
    </xf>
    <xf numFmtId="3" fontId="4" fillId="0" borderId="9" xfId="0" applyNumberFormat="1" applyFont="1" applyBorder="1" applyAlignment="1">
      <alignment vertical="center" shrinkToFit="1"/>
    </xf>
    <xf numFmtId="0" fontId="15" fillId="0" borderId="0" xfId="0" applyFont="1" applyBorder="1" applyAlignment="1">
      <alignment horizontal="left" vertical="center"/>
    </xf>
    <xf numFmtId="0" fontId="17" fillId="0" borderId="0" xfId="0" applyFont="1" applyBorder="1" applyAlignment="1">
      <alignment horizontal="left" vertical="center" shrinkToFit="1"/>
    </xf>
    <xf numFmtId="38" fontId="2" fillId="0" borderId="4" xfId="2" applyFont="1" applyFill="1" applyBorder="1" applyAlignment="1">
      <alignment vertical="center" wrapText="1"/>
    </xf>
    <xf numFmtId="38" fontId="2" fillId="0" borderId="21" xfId="2" applyFill="1" applyBorder="1" applyAlignment="1">
      <alignment vertical="center"/>
    </xf>
    <xf numFmtId="38" fontId="2" fillId="2" borderId="23" xfId="2" applyFill="1" applyBorder="1" applyAlignment="1">
      <alignment vertical="center"/>
    </xf>
    <xf numFmtId="38" fontId="2" fillId="0" borderId="23" xfId="2" applyFill="1" applyBorder="1" applyAlignment="1">
      <alignment vertical="center"/>
    </xf>
    <xf numFmtId="38" fontId="2" fillId="0" borderId="27" xfId="2" applyFill="1" applyBorder="1" applyAlignment="1">
      <alignment vertical="center"/>
    </xf>
    <xf numFmtId="38" fontId="2" fillId="4" borderId="23" xfId="2" applyFill="1" applyBorder="1" applyAlignment="1">
      <alignment vertical="center"/>
    </xf>
    <xf numFmtId="38" fontId="2" fillId="6" borderId="10" xfId="2" applyFont="1" applyFill="1" applyBorder="1" applyAlignment="1">
      <alignment vertical="center" wrapText="1"/>
    </xf>
    <xf numFmtId="38" fontId="2" fillId="6" borderId="4" xfId="2" applyFont="1" applyFill="1" applyBorder="1" applyAlignment="1">
      <alignment vertical="center" wrapText="1"/>
    </xf>
    <xf numFmtId="38" fontId="2" fillId="6" borderId="23" xfId="2" applyFill="1" applyBorder="1" applyAlignment="1">
      <alignment vertical="center"/>
    </xf>
    <xf numFmtId="38" fontId="2" fillId="6" borderId="21" xfId="2" applyFill="1" applyBorder="1" applyAlignment="1">
      <alignment vertical="center"/>
    </xf>
    <xf numFmtId="0" fontId="0" fillId="0" borderId="10" xfId="3" applyFont="1" applyFill="1" applyBorder="1" applyAlignment="1">
      <alignment horizontal="left" vertical="center" indent="2" shrinkToFit="1"/>
    </xf>
    <xf numFmtId="38" fontId="0" fillId="2" borderId="10" xfId="2" applyFont="1" applyFill="1" applyBorder="1" applyAlignment="1">
      <alignment vertical="center" wrapText="1"/>
    </xf>
    <xf numFmtId="38" fontId="0" fillId="6" borderId="10" xfId="2" applyFont="1" applyFill="1" applyBorder="1" applyAlignment="1">
      <alignment vertical="center" wrapText="1"/>
    </xf>
    <xf numFmtId="38" fontId="2" fillId="6" borderId="10" xfId="2" applyFont="1" applyFill="1" applyBorder="1" applyAlignment="1">
      <alignment vertical="center" shrinkToFit="1"/>
    </xf>
    <xf numFmtId="38" fontId="2" fillId="6" borderId="10" xfId="2" applyFill="1" applyBorder="1" applyAlignment="1">
      <alignment vertical="center" wrapText="1"/>
    </xf>
    <xf numFmtId="3" fontId="4" fillId="0" borderId="7" xfId="0" applyNumberFormat="1" applyFont="1" applyBorder="1" applyAlignment="1">
      <alignment vertical="center" shrinkToFit="1"/>
    </xf>
    <xf numFmtId="3" fontId="5" fillId="0" borderId="1" xfId="0" applyNumberFormat="1" applyFont="1" applyBorder="1" applyAlignment="1">
      <alignment vertical="center" shrinkToFit="1"/>
    </xf>
    <xf numFmtId="3" fontId="5" fillId="0" borderId="6" xfId="0" applyNumberFormat="1" applyFont="1" applyBorder="1" applyAlignment="1">
      <alignment vertical="center" shrinkToFit="1"/>
    </xf>
    <xf numFmtId="0" fontId="4" fillId="0" borderId="13" xfId="0" applyFont="1" applyBorder="1" applyAlignment="1">
      <alignment vertical="center"/>
    </xf>
    <xf numFmtId="3" fontId="4" fillId="0" borderId="2" xfId="0" applyNumberFormat="1" applyFont="1" applyBorder="1" applyAlignment="1">
      <alignment horizontal="right" vertical="center"/>
    </xf>
    <xf numFmtId="0" fontId="16" fillId="0" borderId="14" xfId="0" applyFont="1" applyBorder="1" applyAlignment="1">
      <alignment vertical="center"/>
    </xf>
    <xf numFmtId="3" fontId="4" fillId="0" borderId="14" xfId="0" applyNumberFormat="1" applyFont="1" applyBorder="1" applyAlignment="1">
      <alignment vertical="center"/>
    </xf>
    <xf numFmtId="0" fontId="4" fillId="0" borderId="14" xfId="0" applyFont="1" applyBorder="1" applyAlignment="1">
      <alignment vertical="center"/>
    </xf>
    <xf numFmtId="0" fontId="16" fillId="0" borderId="14" xfId="0" applyFont="1" applyBorder="1" applyAlignment="1">
      <alignment vertical="center" wrapText="1"/>
    </xf>
    <xf numFmtId="0" fontId="4" fillId="0" borderId="14" xfId="0" applyFont="1" applyBorder="1" applyAlignment="1">
      <alignment vertical="center" wrapText="1"/>
    </xf>
    <xf numFmtId="0" fontId="16" fillId="0" borderId="14" xfId="0" applyFont="1" applyBorder="1" applyAlignment="1">
      <alignment horizontal="center" vertical="center"/>
    </xf>
    <xf numFmtId="0" fontId="4" fillId="0" borderId="30" xfId="0" applyFont="1" applyBorder="1" applyAlignment="1">
      <alignment vertical="center"/>
    </xf>
    <xf numFmtId="0" fontId="16" fillId="0" borderId="14" xfId="0" applyFont="1" applyBorder="1" applyAlignment="1">
      <alignment horizontal="left" vertical="center"/>
    </xf>
    <xf numFmtId="0" fontId="4" fillId="0" borderId="6" xfId="0" applyFont="1" applyBorder="1" applyAlignment="1">
      <alignment vertical="top" wrapText="1"/>
    </xf>
    <xf numFmtId="3" fontId="4" fillId="0" borderId="14" xfId="2" applyNumberFormat="1" applyFont="1" applyBorder="1" applyAlignment="1">
      <alignment vertical="center"/>
    </xf>
    <xf numFmtId="0" fontId="4" fillId="0" borderId="7" xfId="0" applyFont="1" applyBorder="1" applyAlignment="1">
      <alignment vertical="center"/>
    </xf>
    <xf numFmtId="3" fontId="4" fillId="0" borderId="13" xfId="0" applyNumberFormat="1" applyFont="1" applyBorder="1" applyAlignment="1">
      <alignment vertical="center"/>
    </xf>
    <xf numFmtId="3" fontId="4" fillId="0" borderId="13" xfId="2" applyNumberFormat="1" applyFont="1" applyBorder="1" applyAlignment="1">
      <alignment vertical="center"/>
    </xf>
    <xf numFmtId="0" fontId="16" fillId="0" borderId="15" xfId="0" applyFont="1" applyBorder="1" applyAlignment="1">
      <alignment horizontal="center" vertical="center"/>
    </xf>
    <xf numFmtId="3" fontId="4" fillId="0" borderId="15" xfId="0" applyNumberFormat="1" applyFont="1" applyBorder="1" applyAlignment="1">
      <alignment vertical="center"/>
    </xf>
    <xf numFmtId="0" fontId="4" fillId="0" borderId="31" xfId="0" applyFont="1" applyBorder="1" applyAlignment="1">
      <alignment vertical="center" shrinkToFit="1"/>
    </xf>
    <xf numFmtId="0" fontId="4" fillId="0" borderId="32" xfId="0" applyFont="1" applyBorder="1" applyAlignment="1">
      <alignment vertical="center" shrinkToFit="1"/>
    </xf>
    <xf numFmtId="0" fontId="0" fillId="0" borderId="21" xfId="0" applyFill="1" applyBorder="1"/>
    <xf numFmtId="0" fontId="0" fillId="0" borderId="21" xfId="0" applyFill="1" applyBorder="1" applyAlignment="1">
      <alignment vertical="top"/>
    </xf>
    <xf numFmtId="0" fontId="4" fillId="0" borderId="0" xfId="0" applyFont="1" applyAlignment="1">
      <alignment horizontal="left" vertical="top" wrapText="1"/>
    </xf>
    <xf numFmtId="0" fontId="4" fillId="0" borderId="10" xfId="0" applyFont="1" applyBorder="1" applyAlignment="1">
      <alignment horizontal="center" vertical="center" shrinkToFit="1"/>
    </xf>
    <xf numFmtId="0" fontId="10" fillId="0" borderId="18" xfId="0" applyFont="1" applyBorder="1" applyAlignment="1">
      <alignment vertical="center" shrinkToFit="1"/>
    </xf>
    <xf numFmtId="0" fontId="4" fillId="0" borderId="18" xfId="0" applyFont="1" applyBorder="1" applyAlignment="1">
      <alignment horizontal="left" vertical="center"/>
    </xf>
    <xf numFmtId="0" fontId="16" fillId="0" borderId="18" xfId="0" applyFont="1" applyBorder="1" applyAlignment="1">
      <alignment horizontal="left" vertical="center" wrapText="1"/>
    </xf>
    <xf numFmtId="0" fontId="4" fillId="0" borderId="18" xfId="0" applyFont="1" applyBorder="1" applyAlignment="1">
      <alignment horizontal="left" vertical="center" wrapText="1"/>
    </xf>
    <xf numFmtId="3" fontId="5" fillId="0" borderId="7" xfId="0" applyNumberFormat="1" applyFont="1" applyBorder="1" applyAlignment="1">
      <alignment horizontal="right" vertical="center" shrinkToFit="1"/>
    </xf>
    <xf numFmtId="3" fontId="4" fillId="0" borderId="7" xfId="0" applyNumberFormat="1" applyFont="1" applyBorder="1" applyAlignment="1">
      <alignment horizontal="right" vertical="center" shrinkToFit="1"/>
    </xf>
    <xf numFmtId="0" fontId="4" fillId="0" borderId="7" xfId="0" applyFont="1" applyBorder="1" applyAlignment="1">
      <alignment horizontal="right" vertical="center" shrinkToFit="1"/>
    </xf>
    <xf numFmtId="3" fontId="5" fillId="0" borderId="7" xfId="2" applyNumberFormat="1" applyFont="1" applyBorder="1" applyAlignment="1">
      <alignment horizontal="right" vertical="center" shrinkToFit="1"/>
    </xf>
    <xf numFmtId="3" fontId="4" fillId="0" borderId="7" xfId="2" applyNumberFormat="1" applyFont="1" applyBorder="1" applyAlignment="1">
      <alignment horizontal="right" vertical="center" shrinkToFit="1"/>
    </xf>
    <xf numFmtId="0" fontId="0" fillId="0" borderId="0" xfId="0" applyBorder="1"/>
    <xf numFmtId="0" fontId="0" fillId="0" borderId="0" xfId="3" applyFont="1" applyFill="1" applyBorder="1" applyAlignment="1">
      <alignment vertical="center" wrapText="1"/>
    </xf>
    <xf numFmtId="38" fontId="0" fillId="0" borderId="0" xfId="2" applyFont="1" applyFill="1" applyBorder="1" applyAlignment="1">
      <alignment vertical="center" wrapText="1"/>
    </xf>
    <xf numFmtId="38" fontId="0" fillId="4" borderId="24" xfId="2" applyFont="1" applyFill="1" applyBorder="1" applyAlignment="1">
      <alignment vertical="center" wrapText="1"/>
    </xf>
    <xf numFmtId="38" fontId="2" fillId="0" borderId="0" xfId="2" applyFill="1" applyBorder="1" applyAlignment="1">
      <alignment vertical="center"/>
    </xf>
    <xf numFmtId="38" fontId="2" fillId="2" borderId="27" xfId="2" applyFill="1" applyBorder="1" applyAlignment="1">
      <alignment vertical="center"/>
    </xf>
    <xf numFmtId="0" fontId="5" fillId="0" borderId="2" xfId="0" applyFont="1" applyBorder="1" applyAlignment="1">
      <alignment horizontal="center" vertical="center" shrinkToFit="1"/>
    </xf>
    <xf numFmtId="0" fontId="5" fillId="0" borderId="7" xfId="0" applyFont="1" applyBorder="1" applyAlignment="1">
      <alignment horizontal="center" vertical="center" shrinkToFit="1"/>
    </xf>
    <xf numFmtId="3" fontId="5" fillId="0" borderId="2" xfId="0" applyNumberFormat="1" applyFont="1" applyBorder="1" applyAlignment="1">
      <alignment horizontal="center" vertical="center" shrinkToFit="1"/>
    </xf>
    <xf numFmtId="3" fontId="5" fillId="0" borderId="7" xfId="0" applyNumberFormat="1" applyFont="1" applyBorder="1" applyAlignment="1">
      <alignment horizontal="center" vertical="center" shrinkToFit="1"/>
    </xf>
    <xf numFmtId="0" fontId="5" fillId="0" borderId="7" xfId="0" applyFont="1" applyBorder="1" applyAlignment="1">
      <alignment horizontal="center" vertical="center" shrinkToFit="1"/>
    </xf>
    <xf numFmtId="0" fontId="10" fillId="0" borderId="3" xfId="0" applyFont="1" applyBorder="1" applyAlignment="1">
      <alignment horizontal="center" vertical="center" shrinkToFit="1"/>
    </xf>
    <xf numFmtId="3" fontId="25" fillId="0" borderId="3" xfId="0" applyNumberFormat="1" applyFont="1" applyBorder="1" applyAlignment="1">
      <alignment vertical="center" shrinkToFit="1"/>
    </xf>
    <xf numFmtId="3" fontId="5" fillId="0" borderId="3" xfId="0" applyNumberFormat="1" applyFont="1" applyBorder="1" applyAlignment="1">
      <alignment vertical="center" shrinkToFit="1"/>
    </xf>
    <xf numFmtId="0" fontId="5" fillId="0" borderId="2" xfId="0" applyFont="1" applyBorder="1" applyAlignment="1">
      <alignment horizontal="center" vertical="center" shrinkToFit="1"/>
    </xf>
    <xf numFmtId="3" fontId="5" fillId="0" borderId="4" xfId="0" applyNumberFormat="1" applyFont="1" applyBorder="1" applyAlignment="1">
      <alignment horizontal="center" vertical="center" shrinkToFit="1"/>
    </xf>
    <xf numFmtId="3" fontId="5" fillId="0" borderId="21" xfId="0" applyNumberFormat="1" applyFont="1" applyBorder="1" applyAlignment="1">
      <alignment horizontal="center" vertical="center" shrinkToFit="1"/>
    </xf>
    <xf numFmtId="38" fontId="2" fillId="0" borderId="29" xfId="2" applyFill="1" applyBorder="1" applyAlignment="1">
      <alignment vertical="center"/>
    </xf>
    <xf numFmtId="0" fontId="0" fillId="0" borderId="47" xfId="3" applyFont="1" applyFill="1" applyBorder="1" applyAlignment="1">
      <alignment horizontal="left" vertical="center" wrapText="1" indent="1"/>
    </xf>
    <xf numFmtId="38" fontId="0" fillId="0" borderId="10" xfId="2" applyFont="1" applyFill="1" applyBorder="1" applyAlignment="1">
      <alignment vertical="center" wrapText="1"/>
    </xf>
    <xf numFmtId="0" fontId="0" fillId="0" borderId="47" xfId="3" applyFont="1" applyFill="1" applyBorder="1" applyAlignment="1">
      <alignment horizontal="left" vertical="center" wrapText="1"/>
    </xf>
    <xf numFmtId="0" fontId="0" fillId="0" borderId="48" xfId="0" applyBorder="1"/>
    <xf numFmtId="0" fontId="0" fillId="0" borderId="49" xfId="0" applyBorder="1"/>
    <xf numFmtId="0" fontId="49" fillId="0" borderId="0" xfId="0" applyFont="1" applyAlignment="1">
      <alignment vertical="center"/>
    </xf>
    <xf numFmtId="0" fontId="50" fillId="0" borderId="0" xfId="0" applyFont="1" applyAlignment="1">
      <alignment vertical="center"/>
    </xf>
    <xf numFmtId="0" fontId="6" fillId="0" borderId="0" xfId="3" applyFont="1">
      <alignment vertical="center"/>
    </xf>
    <xf numFmtId="38" fontId="6" fillId="0" borderId="0" xfId="2" applyFont="1" applyAlignment="1">
      <alignment horizontal="center" vertical="center"/>
    </xf>
    <xf numFmtId="0" fontId="6" fillId="0" borderId="0" xfId="0" applyFont="1" applyAlignment="1">
      <alignment horizontal="left" vertical="center"/>
    </xf>
    <xf numFmtId="0" fontId="0" fillId="0" borderId="44" xfId="3" applyFont="1" applyFill="1" applyBorder="1" applyAlignment="1">
      <alignment vertical="center" wrapText="1"/>
    </xf>
    <xf numFmtId="38" fontId="0" fillId="0" borderId="42" xfId="2" applyFont="1" applyFill="1" applyBorder="1" applyAlignment="1">
      <alignment vertical="center" wrapText="1"/>
    </xf>
    <xf numFmtId="38" fontId="2" fillId="0" borderId="45" xfId="2" applyFill="1" applyBorder="1" applyAlignment="1">
      <alignment vertical="center"/>
    </xf>
    <xf numFmtId="0" fontId="50" fillId="0" borderId="51" xfId="0" applyFont="1" applyBorder="1" applyAlignment="1">
      <alignment vertical="center"/>
    </xf>
    <xf numFmtId="0" fontId="0" fillId="0" borderId="0" xfId="0" applyBorder="1" applyAlignment="1">
      <alignment vertical="center"/>
    </xf>
    <xf numFmtId="0" fontId="0" fillId="0" borderId="47" xfId="3" applyFont="1" applyFill="1" applyBorder="1" applyAlignment="1">
      <alignment horizontal="left" vertical="center" wrapText="1" indent="2"/>
    </xf>
    <xf numFmtId="0" fontId="0" fillId="0" borderId="51" xfId="0" applyBorder="1"/>
    <xf numFmtId="0" fontId="0" fillId="0" borderId="52" xfId="0" applyFill="1" applyBorder="1" applyAlignment="1">
      <alignment vertical="center"/>
    </xf>
    <xf numFmtId="0" fontId="0" fillId="0" borderId="52" xfId="0" applyFill="1" applyBorder="1"/>
    <xf numFmtId="0" fontId="0" fillId="0" borderId="50" xfId="0" applyFill="1" applyBorder="1"/>
    <xf numFmtId="38" fontId="0" fillId="6" borderId="4" xfId="2" applyFont="1" applyFill="1" applyBorder="1" applyAlignment="1">
      <alignment vertical="center" wrapText="1"/>
    </xf>
    <xf numFmtId="38" fontId="0" fillId="4" borderId="23" xfId="2" applyFont="1" applyFill="1" applyBorder="1" applyAlignment="1">
      <alignment vertical="center" wrapText="1"/>
    </xf>
    <xf numFmtId="38" fontId="0" fillId="0" borderId="23" xfId="2" applyFont="1" applyFill="1" applyBorder="1" applyAlignment="1">
      <alignment vertical="center" wrapText="1"/>
    </xf>
    <xf numFmtId="38" fontId="2" fillId="0" borderId="4" xfId="2" applyFill="1" applyBorder="1" applyAlignment="1">
      <alignment vertical="center" wrapText="1"/>
    </xf>
    <xf numFmtId="38" fontId="2" fillId="6" borderId="4" xfId="2" applyFill="1" applyBorder="1" applyAlignment="1">
      <alignment vertical="center" wrapText="1"/>
    </xf>
    <xf numFmtId="0" fontId="4" fillId="0" borderId="57" xfId="0" applyFont="1" applyBorder="1" applyAlignment="1">
      <alignment vertical="center"/>
    </xf>
    <xf numFmtId="0" fontId="21" fillId="0" borderId="0" xfId="1" applyFont="1" applyFill="1" applyBorder="1">
      <alignment vertical="center"/>
    </xf>
    <xf numFmtId="0" fontId="0" fillId="0" borderId="0" xfId="0" applyFont="1" applyFill="1" applyBorder="1" applyAlignment="1">
      <alignment horizontal="center" vertical="center"/>
    </xf>
    <xf numFmtId="0" fontId="2" fillId="0" borderId="0" xfId="0" applyFont="1" applyFill="1" applyBorder="1" applyAlignment="1">
      <alignment horizontal="center" vertical="center"/>
    </xf>
    <xf numFmtId="38" fontId="21" fillId="0" borderId="0" xfId="1" applyNumberFormat="1" applyFont="1" applyFill="1" applyBorder="1">
      <alignment vertical="center"/>
    </xf>
    <xf numFmtId="0" fontId="2" fillId="0" borderId="0" xfId="0" applyFont="1" applyFill="1" applyBorder="1" applyAlignment="1">
      <alignment vertical="center"/>
    </xf>
    <xf numFmtId="0" fontId="0" fillId="0" borderId="0" xfId="0" applyFill="1" applyBorder="1"/>
    <xf numFmtId="3" fontId="21" fillId="0" borderId="0" xfId="1" applyNumberFormat="1" applyFont="1" applyFill="1" applyBorder="1">
      <alignment vertical="center"/>
    </xf>
    <xf numFmtId="3" fontId="5" fillId="37" borderId="7" xfId="0" applyNumberFormat="1" applyFont="1" applyFill="1" applyBorder="1" applyAlignment="1">
      <alignment vertical="center" shrinkToFit="1"/>
    </xf>
    <xf numFmtId="3" fontId="5" fillId="37" borderId="20" xfId="0" applyNumberFormat="1" applyFont="1" applyFill="1" applyBorder="1" applyAlignment="1">
      <alignment vertical="center" shrinkToFit="1"/>
    </xf>
    <xf numFmtId="3" fontId="5" fillId="37" borderId="14" xfId="0" applyNumberFormat="1" applyFont="1" applyFill="1" applyBorder="1" applyAlignment="1">
      <alignment vertical="center" shrinkToFit="1"/>
    </xf>
    <xf numFmtId="3" fontId="5" fillId="37" borderId="16" xfId="0" applyNumberFormat="1" applyFont="1" applyFill="1" applyBorder="1" applyAlignment="1">
      <alignment vertical="center" shrinkToFit="1"/>
    </xf>
    <xf numFmtId="3" fontId="4" fillId="37" borderId="14" xfId="0" applyNumberFormat="1" applyFont="1" applyFill="1" applyBorder="1" applyAlignment="1">
      <alignment vertical="center"/>
    </xf>
    <xf numFmtId="0" fontId="4" fillId="0" borderId="0" xfId="0" applyFont="1" applyBorder="1" applyAlignment="1">
      <alignment vertical="center" wrapText="1"/>
    </xf>
    <xf numFmtId="3" fontId="4" fillId="37" borderId="15" xfId="0" applyNumberFormat="1" applyFont="1" applyFill="1" applyBorder="1" applyAlignment="1">
      <alignment vertical="center"/>
    </xf>
    <xf numFmtId="38" fontId="52" fillId="0" borderId="10" xfId="2" applyFont="1" applyFill="1" applyBorder="1" applyAlignment="1">
      <alignment vertical="center" wrapText="1"/>
    </xf>
    <xf numFmtId="0" fontId="4" fillId="0" borderId="6" xfId="0" applyFont="1" applyBorder="1" applyAlignment="1">
      <alignment vertical="center"/>
    </xf>
    <xf numFmtId="3" fontId="5" fillId="0" borderId="1" xfId="0" applyNumberFormat="1" applyFont="1" applyBorder="1" applyAlignment="1">
      <alignment horizontal="right" vertical="center" shrinkToFit="1"/>
    </xf>
    <xf numFmtId="3" fontId="4" fillId="0" borderId="18" xfId="0" applyNumberFormat="1" applyFont="1" applyBorder="1" applyAlignment="1">
      <alignment vertical="center"/>
    </xf>
    <xf numFmtId="3" fontId="4" fillId="0" borderId="6" xfId="0" applyNumberFormat="1" applyFont="1" applyBorder="1" applyAlignment="1">
      <alignment vertical="center"/>
    </xf>
    <xf numFmtId="3" fontId="4" fillId="0" borderId="0" xfId="0" applyNumberFormat="1" applyFont="1" applyBorder="1" applyAlignment="1">
      <alignment vertical="center"/>
    </xf>
    <xf numFmtId="3" fontId="5" fillId="0" borderId="8" xfId="0" applyNumberFormat="1" applyFont="1" applyBorder="1" applyAlignment="1">
      <alignment vertical="center" shrinkToFit="1"/>
    </xf>
    <xf numFmtId="3" fontId="5" fillId="0" borderId="43" xfId="0" applyNumberFormat="1" applyFont="1" applyBorder="1" applyAlignment="1">
      <alignment vertical="center" shrinkToFit="1"/>
    </xf>
    <xf numFmtId="3" fontId="5" fillId="0" borderId="3" xfId="0" applyNumberFormat="1" applyFont="1" applyBorder="1" applyAlignment="1">
      <alignment horizontal="right" vertical="center" shrinkToFit="1"/>
    </xf>
    <xf numFmtId="3" fontId="4" fillId="0" borderId="1" xfId="0" applyNumberFormat="1" applyFont="1" applyBorder="1" applyAlignment="1">
      <alignment horizontal="right" vertical="center"/>
    </xf>
    <xf numFmtId="3" fontId="4" fillId="0" borderId="18" xfId="2" applyNumberFormat="1" applyFont="1" applyBorder="1" applyAlignment="1">
      <alignment vertical="center"/>
    </xf>
    <xf numFmtId="3" fontId="4" fillId="0" borderId="17" xfId="2" applyNumberFormat="1" applyFont="1" applyBorder="1" applyAlignment="1">
      <alignment vertical="center"/>
    </xf>
    <xf numFmtId="3" fontId="4" fillId="0" borderId="19" xfId="0" applyNumberFormat="1" applyFont="1" applyBorder="1" applyAlignment="1">
      <alignment vertical="center"/>
    </xf>
    <xf numFmtId="3" fontId="5" fillId="0" borderId="3" xfId="0" applyNumberFormat="1" applyFont="1" applyBorder="1" applyAlignment="1">
      <alignment horizontal="center" vertical="center" shrinkToFit="1"/>
    </xf>
    <xf numFmtId="3" fontId="4" fillId="0" borderId="3" xfId="0" applyNumberFormat="1" applyFont="1" applyBorder="1" applyAlignment="1">
      <alignment horizontal="right" vertical="center"/>
    </xf>
    <xf numFmtId="3" fontId="4" fillId="0" borderId="6" xfId="2" applyNumberFormat="1" applyFont="1" applyBorder="1" applyAlignment="1">
      <alignment vertical="center"/>
    </xf>
    <xf numFmtId="3" fontId="4" fillId="0" borderId="0" xfId="2" applyNumberFormat="1" applyFont="1" applyBorder="1" applyAlignment="1">
      <alignment vertical="center"/>
    </xf>
    <xf numFmtId="0" fontId="4" fillId="0" borderId="0" xfId="0" applyFont="1" applyBorder="1" applyAlignment="1">
      <alignment vertical="center"/>
    </xf>
    <xf numFmtId="3" fontId="4" fillId="0" borderId="8" xfId="0" applyNumberFormat="1" applyFont="1" applyBorder="1" applyAlignment="1">
      <alignment vertical="center"/>
    </xf>
    <xf numFmtId="3" fontId="4" fillId="0" borderId="43" xfId="0" applyNumberFormat="1" applyFont="1" applyBorder="1" applyAlignment="1">
      <alignment vertical="center"/>
    </xf>
    <xf numFmtId="0" fontId="4" fillId="0" borderId="8" xfId="0" applyFont="1" applyBorder="1" applyAlignment="1">
      <alignment vertical="center"/>
    </xf>
    <xf numFmtId="0" fontId="4" fillId="0" borderId="43" xfId="0" applyFont="1" applyBorder="1" applyAlignment="1">
      <alignment vertical="center"/>
    </xf>
    <xf numFmtId="0" fontId="4" fillId="0" borderId="12" xfId="0" applyFont="1" applyBorder="1" applyAlignment="1">
      <alignment vertical="center"/>
    </xf>
    <xf numFmtId="0" fontId="16" fillId="0" borderId="0"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10" fillId="0" borderId="7" xfId="0" applyFont="1" applyBorder="1" applyAlignment="1">
      <alignment horizontal="center" vertical="center" shrinkToFit="1"/>
    </xf>
    <xf numFmtId="0" fontId="0" fillId="0" borderId="7" xfId="0" applyBorder="1" applyAlignment="1">
      <alignment shrinkToFit="1"/>
    </xf>
    <xf numFmtId="0" fontId="4" fillId="0" borderId="0" xfId="0" applyFont="1" applyBorder="1" applyAlignment="1">
      <alignment vertical="top" shrinkToFit="1"/>
    </xf>
    <xf numFmtId="0" fontId="0" fillId="0" borderId="6" xfId="0" applyFill="1" applyBorder="1" applyAlignment="1">
      <alignment vertical="center" shrinkToFit="1"/>
    </xf>
    <xf numFmtId="0" fontId="54" fillId="0" borderId="0" xfId="0" applyFont="1" applyBorder="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horizontal="left" vertical="center" shrinkToFit="1"/>
    </xf>
    <xf numFmtId="0" fontId="5" fillId="0" borderId="4" xfId="0" applyFont="1" applyBorder="1" applyAlignment="1">
      <alignment horizontal="center" vertical="center" shrinkToFit="1"/>
    </xf>
    <xf numFmtId="3" fontId="5" fillId="0" borderId="2" xfId="0" applyNumberFormat="1" applyFont="1" applyBorder="1" applyAlignment="1">
      <alignment horizontal="center" vertical="center" shrinkToFit="1"/>
    </xf>
    <xf numFmtId="3" fontId="5" fillId="0" borderId="7" xfId="0" applyNumberFormat="1" applyFont="1" applyBorder="1" applyAlignment="1">
      <alignment horizontal="center" vertical="center" shrinkToFit="1"/>
    </xf>
    <xf numFmtId="3" fontId="5" fillId="0" borderId="1" xfId="0" applyNumberFormat="1" applyFont="1" applyBorder="1" applyAlignment="1">
      <alignment horizontal="center" vertical="center" shrinkToFit="1"/>
    </xf>
    <xf numFmtId="0" fontId="5" fillId="0" borderId="10" xfId="0" applyFont="1" applyBorder="1" applyAlignment="1">
      <alignment horizontal="center" vertical="center" shrinkToFit="1"/>
    </xf>
    <xf numFmtId="3" fontId="5" fillId="0" borderId="10" xfId="0" applyNumberFormat="1" applyFont="1" applyBorder="1" applyAlignment="1">
      <alignment horizontal="center" vertical="center" shrinkToFit="1"/>
    </xf>
    <xf numFmtId="0" fontId="5" fillId="0" borderId="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4" fillId="0" borderId="0" xfId="0" applyFont="1" applyBorder="1" applyAlignment="1">
      <alignment horizontal="center" vertical="center" wrapText="1"/>
    </xf>
    <xf numFmtId="38" fontId="6" fillId="0" borderId="0" xfId="2" applyFont="1" applyAlignment="1">
      <alignment horizontal="center" vertical="center"/>
    </xf>
    <xf numFmtId="0" fontId="4" fillId="0" borderId="0" xfId="0" applyFont="1" applyAlignment="1">
      <alignment horizontal="center" vertical="center" shrinkToFit="1"/>
    </xf>
    <xf numFmtId="0" fontId="49" fillId="6" borderId="10" xfId="3" applyFont="1" applyFill="1" applyBorder="1" applyAlignment="1">
      <alignment horizontal="left" vertical="center" wrapText="1"/>
    </xf>
    <xf numFmtId="0" fontId="49" fillId="6" borderId="21" xfId="3" applyFont="1" applyFill="1" applyBorder="1" applyAlignment="1">
      <alignment vertical="center"/>
    </xf>
    <xf numFmtId="0" fontId="0" fillId="2" borderId="4" xfId="3" applyFont="1" applyFill="1" applyBorder="1" applyAlignment="1">
      <alignment horizontal="left" vertical="center" wrapText="1" indent="1"/>
    </xf>
    <xf numFmtId="0" fontId="0" fillId="0" borderId="4" xfId="3" applyFont="1" applyFill="1" applyBorder="1" applyAlignment="1">
      <alignment horizontal="left" vertical="center" wrapText="1" indent="1"/>
    </xf>
    <xf numFmtId="0" fontId="0" fillId="6" borderId="4" xfId="3" applyFont="1" applyFill="1" applyBorder="1" applyAlignment="1">
      <alignment horizontal="left" vertical="center" wrapText="1" indent="1"/>
    </xf>
    <xf numFmtId="0" fontId="0" fillId="2" borderId="4" xfId="3" applyFont="1" applyFill="1" applyBorder="1" applyAlignment="1">
      <alignment horizontal="left" vertical="center" wrapText="1"/>
    </xf>
    <xf numFmtId="0" fontId="0" fillId="0" borderId="4" xfId="3" applyFont="1" applyFill="1" applyBorder="1" applyAlignment="1">
      <alignment horizontal="left" vertical="center" indent="2" shrinkToFit="1"/>
    </xf>
    <xf numFmtId="0" fontId="0" fillId="0" borderId="4" xfId="3" applyFont="1" applyFill="1" applyBorder="1" applyAlignment="1">
      <alignment horizontal="left" vertical="center" wrapText="1" indent="2"/>
    </xf>
    <xf numFmtId="0" fontId="0" fillId="0" borderId="6" xfId="3" applyFont="1" applyFill="1" applyBorder="1" applyAlignment="1">
      <alignment horizontal="left" vertical="center" wrapText="1" indent="2"/>
    </xf>
    <xf numFmtId="0" fontId="0" fillId="0" borderId="4" xfId="3" applyFont="1" applyFill="1" applyBorder="1" applyAlignment="1">
      <alignment horizontal="right" vertical="center" wrapText="1" indent="2"/>
    </xf>
    <xf numFmtId="0" fontId="0" fillId="0" borderId="4" xfId="3" applyFont="1" applyFill="1" applyBorder="1" applyAlignment="1">
      <alignment vertical="center" wrapText="1"/>
    </xf>
    <xf numFmtId="0" fontId="0" fillId="4" borderId="4" xfId="3" applyFont="1" applyFill="1" applyBorder="1" applyAlignment="1">
      <alignment vertical="center" wrapText="1"/>
    </xf>
    <xf numFmtId="38" fontId="0" fillId="2" borderId="21" xfId="2" applyFont="1" applyFill="1" applyBorder="1" applyAlignment="1">
      <alignment vertical="center" wrapText="1"/>
    </xf>
    <xf numFmtId="38" fontId="2" fillId="0" borderId="21" xfId="2" applyFont="1" applyFill="1" applyBorder="1" applyAlignment="1">
      <alignment vertical="center" wrapText="1"/>
    </xf>
    <xf numFmtId="38" fontId="0" fillId="6" borderId="21" xfId="2" applyFont="1" applyFill="1" applyBorder="1" applyAlignment="1">
      <alignment vertical="center" wrapText="1"/>
    </xf>
    <xf numFmtId="38" fontId="52" fillId="0" borderId="21" xfId="2" applyFont="1" applyFill="1" applyBorder="1" applyAlignment="1">
      <alignment vertical="center" wrapText="1"/>
    </xf>
    <xf numFmtId="38" fontId="2" fillId="2" borderId="21" xfId="2" applyFont="1" applyFill="1" applyBorder="1" applyAlignment="1">
      <alignment vertical="center" wrapText="1"/>
    </xf>
    <xf numFmtId="38" fontId="0" fillId="4" borderId="21" xfId="2" applyFont="1" applyFill="1" applyBorder="1" applyAlignment="1">
      <alignment vertical="center" wrapText="1"/>
    </xf>
    <xf numFmtId="38" fontId="0" fillId="0" borderId="21" xfId="2" applyFont="1" applyFill="1" applyBorder="1" applyAlignment="1">
      <alignment vertical="center" wrapText="1"/>
    </xf>
    <xf numFmtId="38" fontId="0" fillId="2" borderId="47" xfId="2" applyFont="1" applyFill="1" applyBorder="1" applyAlignment="1">
      <alignment vertical="center" wrapText="1"/>
    </xf>
    <xf numFmtId="38" fontId="0" fillId="2" borderId="68" xfId="2" applyFont="1" applyFill="1" applyBorder="1" applyAlignment="1">
      <alignment vertical="center" wrapText="1"/>
    </xf>
    <xf numFmtId="38" fontId="2" fillId="0" borderId="47" xfId="2" applyFont="1" applyFill="1" applyBorder="1" applyAlignment="1">
      <alignment vertical="center" wrapText="1"/>
    </xf>
    <xf numFmtId="38" fontId="2" fillId="0" borderId="68" xfId="2" applyFont="1" applyFill="1" applyBorder="1" applyAlignment="1">
      <alignment vertical="center" wrapText="1"/>
    </xf>
    <xf numFmtId="38" fontId="0" fillId="6" borderId="47" xfId="2" applyFont="1" applyFill="1" applyBorder="1" applyAlignment="1">
      <alignment vertical="center" wrapText="1"/>
    </xf>
    <xf numFmtId="38" fontId="0" fillId="6" borderId="68" xfId="2" applyFont="1" applyFill="1" applyBorder="1" applyAlignment="1">
      <alignment vertical="center" wrapText="1"/>
    </xf>
    <xf numFmtId="38" fontId="2" fillId="2" borderId="47" xfId="2" applyFont="1" applyFill="1" applyBorder="1" applyAlignment="1">
      <alignment vertical="center" wrapText="1"/>
    </xf>
    <xf numFmtId="38" fontId="0" fillId="4" borderId="47" xfId="2" applyFont="1" applyFill="1" applyBorder="1" applyAlignment="1">
      <alignment vertical="center" wrapText="1"/>
    </xf>
    <xf numFmtId="38" fontId="0" fillId="0" borderId="47" xfId="2" applyFont="1" applyFill="1" applyBorder="1" applyAlignment="1">
      <alignment vertical="center" wrapText="1"/>
    </xf>
    <xf numFmtId="38" fontId="0" fillId="0" borderId="68" xfId="2" applyFont="1" applyFill="1" applyBorder="1" applyAlignment="1">
      <alignment vertical="center" wrapText="1"/>
    </xf>
    <xf numFmtId="38" fontId="0" fillId="4" borderId="69" xfId="2" applyFont="1" applyFill="1" applyBorder="1" applyAlignment="1">
      <alignment vertical="center" wrapText="1"/>
    </xf>
    <xf numFmtId="38" fontId="0" fillId="4" borderId="58" xfId="2" applyFont="1" applyFill="1" applyBorder="1" applyAlignment="1">
      <alignment vertical="center" wrapText="1"/>
    </xf>
    <xf numFmtId="38" fontId="0" fillId="4" borderId="70" xfId="2" applyFont="1" applyFill="1" applyBorder="1" applyAlignment="1">
      <alignment vertical="center" wrapText="1"/>
    </xf>
    <xf numFmtId="0" fontId="0" fillId="0" borderId="67" xfId="3" applyFont="1" applyFill="1" applyBorder="1" applyAlignment="1">
      <alignment horizontal="left" vertical="center" wrapText="1" indent="1"/>
    </xf>
    <xf numFmtId="0" fontId="0" fillId="0" borderId="67" xfId="3" applyFont="1" applyFill="1" applyBorder="1" applyAlignment="1">
      <alignment horizontal="left" vertical="center" wrapText="1" indent="2"/>
    </xf>
    <xf numFmtId="0" fontId="0" fillId="0" borderId="67" xfId="3" applyFont="1" applyFill="1" applyBorder="1" applyAlignment="1">
      <alignment vertical="center" wrapText="1"/>
    </xf>
    <xf numFmtId="0" fontId="0" fillId="4" borderId="67" xfId="3" applyFont="1" applyFill="1" applyBorder="1" applyAlignment="1">
      <alignment vertical="center" wrapText="1"/>
    </xf>
    <xf numFmtId="38" fontId="21" fillId="0" borderId="51" xfId="1" applyNumberFormat="1" applyFont="1" applyFill="1" applyBorder="1">
      <alignment vertical="center"/>
    </xf>
    <xf numFmtId="3" fontId="21" fillId="0" borderId="51" xfId="1" applyNumberFormat="1" applyFont="1" applyFill="1" applyBorder="1">
      <alignment vertical="center"/>
    </xf>
    <xf numFmtId="0" fontId="51" fillId="5" borderId="64" xfId="1" applyFont="1" applyFill="1" applyBorder="1" applyAlignment="1">
      <alignment vertical="center" wrapText="1" shrinkToFit="1"/>
    </xf>
    <xf numFmtId="38" fontId="21" fillId="5" borderId="28" xfId="1" applyNumberFormat="1" applyFont="1" applyFill="1" applyBorder="1">
      <alignment vertical="center"/>
    </xf>
    <xf numFmtId="0" fontId="21" fillId="5" borderId="47" xfId="1" applyFont="1" applyFill="1" applyBorder="1">
      <alignment vertical="center"/>
    </xf>
    <xf numFmtId="0" fontId="53" fillId="5" borderId="47" xfId="1" applyFont="1" applyFill="1" applyBorder="1">
      <alignment vertical="center"/>
    </xf>
    <xf numFmtId="0" fontId="21" fillId="5" borderId="69" xfId="1" applyFont="1" applyFill="1" applyBorder="1">
      <alignment vertical="center"/>
    </xf>
    <xf numFmtId="0" fontId="0" fillId="0" borderId="47" xfId="0" applyFill="1" applyBorder="1" applyAlignment="1">
      <alignment vertical="center"/>
    </xf>
    <xf numFmtId="0" fontId="2" fillId="0" borderId="72" xfId="3" applyFill="1" applyBorder="1">
      <alignment vertical="center"/>
    </xf>
    <xf numFmtId="0" fontId="4" fillId="0" borderId="56" xfId="0" applyFont="1" applyBorder="1" applyAlignment="1">
      <alignment vertical="center" shrinkToFit="1"/>
    </xf>
    <xf numFmtId="0" fontId="4" fillId="0" borderId="56" xfId="0" applyFont="1" applyBorder="1" applyAlignment="1">
      <alignment vertical="center"/>
    </xf>
    <xf numFmtId="0" fontId="54" fillId="0" borderId="0" xfId="0" applyFont="1" applyBorder="1" applyAlignment="1">
      <alignment vertical="center"/>
    </xf>
    <xf numFmtId="0" fontId="54" fillId="0" borderId="56" xfId="0" applyFont="1" applyBorder="1" applyAlignment="1">
      <alignment vertical="center" shrinkToFit="1"/>
    </xf>
    <xf numFmtId="0" fontId="4" fillId="37" borderId="56" xfId="0" applyFont="1" applyFill="1" applyBorder="1" applyAlignment="1">
      <alignment vertical="center" shrinkToFit="1"/>
    </xf>
    <xf numFmtId="38" fontId="13" fillId="6" borderId="0" xfId="0" applyNumberFormat="1" applyFont="1" applyFill="1" applyBorder="1" applyAlignment="1">
      <alignment horizontal="left" vertical="center" shrinkToFit="1"/>
    </xf>
    <xf numFmtId="3" fontId="5" fillId="6" borderId="7" xfId="0" applyNumberFormat="1" applyFont="1" applyFill="1" applyBorder="1" applyAlignment="1">
      <alignment vertical="center" shrinkToFit="1"/>
    </xf>
    <xf numFmtId="3" fontId="5" fillId="6" borderId="20" xfId="0" applyNumberFormat="1" applyFont="1" applyFill="1" applyBorder="1" applyAlignment="1">
      <alignment vertical="center" shrinkToFit="1"/>
    </xf>
    <xf numFmtId="3" fontId="5" fillId="6" borderId="18" xfId="0" applyNumberFormat="1" applyFont="1" applyFill="1" applyBorder="1" applyAlignment="1">
      <alignment vertical="center" shrinkToFit="1"/>
    </xf>
    <xf numFmtId="3" fontId="5" fillId="6" borderId="16" xfId="0" applyNumberFormat="1" applyFont="1" applyFill="1" applyBorder="1" applyAlignment="1">
      <alignment vertical="center" shrinkToFit="1"/>
    </xf>
    <xf numFmtId="3" fontId="5" fillId="6" borderId="61" xfId="0" applyNumberFormat="1" applyFont="1" applyFill="1" applyBorder="1" applyAlignment="1">
      <alignment vertical="center" shrinkToFit="1"/>
    </xf>
    <xf numFmtId="3" fontId="5" fillId="6" borderId="56" xfId="0" applyNumberFormat="1" applyFont="1" applyFill="1" applyBorder="1" applyAlignment="1">
      <alignment vertical="center" shrinkToFit="1"/>
    </xf>
    <xf numFmtId="3" fontId="4" fillId="6" borderId="14" xfId="0" applyNumberFormat="1" applyFont="1" applyFill="1" applyBorder="1" applyAlignment="1">
      <alignment vertical="center"/>
    </xf>
    <xf numFmtId="3" fontId="4" fillId="6" borderId="18" xfId="0" applyNumberFormat="1" applyFont="1" applyFill="1" applyBorder="1" applyAlignment="1">
      <alignment vertical="center"/>
    </xf>
    <xf numFmtId="38" fontId="4" fillId="6" borderId="0" xfId="0" applyNumberFormat="1" applyFont="1" applyFill="1" applyBorder="1" applyAlignment="1">
      <alignment vertical="center"/>
    </xf>
    <xf numFmtId="0" fontId="4" fillId="6" borderId="12" xfId="0" applyFont="1" applyFill="1" applyBorder="1" applyAlignment="1">
      <alignment vertical="center"/>
    </xf>
    <xf numFmtId="38" fontId="15" fillId="6" borderId="0" xfId="0" applyNumberFormat="1" applyFont="1" applyFill="1" applyBorder="1" applyAlignment="1">
      <alignment horizontal="left" vertical="center" shrinkToFit="1"/>
    </xf>
    <xf numFmtId="0" fontId="15" fillId="6" borderId="0" xfId="0" applyFont="1" applyFill="1" applyBorder="1" applyAlignment="1">
      <alignment horizontal="left" vertical="center" shrinkToFit="1"/>
    </xf>
    <xf numFmtId="3" fontId="4" fillId="6" borderId="15" xfId="0" applyNumberFormat="1" applyFont="1" applyFill="1" applyBorder="1" applyAlignment="1">
      <alignment vertical="center"/>
    </xf>
    <xf numFmtId="3" fontId="4" fillId="6" borderId="19" xfId="0" applyNumberFormat="1" applyFont="1" applyFill="1" applyBorder="1" applyAlignment="1">
      <alignment vertical="center"/>
    </xf>
    <xf numFmtId="3" fontId="5" fillId="6" borderId="14" xfId="0" applyNumberFormat="1" applyFont="1" applyFill="1" applyBorder="1" applyAlignment="1">
      <alignment vertical="center" shrinkToFit="1"/>
    </xf>
    <xf numFmtId="3" fontId="5" fillId="6" borderId="7" xfId="0" applyNumberFormat="1" applyFont="1" applyFill="1" applyBorder="1" applyAlignment="1">
      <alignment horizontal="right" vertical="center" shrinkToFit="1"/>
    </xf>
    <xf numFmtId="38" fontId="4" fillId="6" borderId="7" xfId="0" applyNumberFormat="1" applyFont="1" applyFill="1" applyBorder="1" applyAlignment="1">
      <alignment horizontal="right" vertical="center" shrinkToFit="1"/>
    </xf>
    <xf numFmtId="3" fontId="5" fillId="6" borderId="7" xfId="2" applyNumberFormat="1" applyFont="1" applyFill="1" applyBorder="1" applyAlignment="1">
      <alignment horizontal="right" vertical="center" shrinkToFit="1"/>
    </xf>
    <xf numFmtId="3" fontId="4" fillId="6" borderId="7" xfId="2" applyNumberFormat="1" applyFont="1" applyFill="1" applyBorder="1" applyAlignment="1">
      <alignment horizontal="right" vertical="center" shrinkToFit="1"/>
    </xf>
    <xf numFmtId="0" fontId="0" fillId="6" borderId="7" xfId="0" applyFill="1" applyBorder="1" applyAlignment="1">
      <alignment shrinkToFit="1"/>
    </xf>
    <xf numFmtId="3" fontId="5" fillId="6" borderId="8" xfId="0" applyNumberFormat="1" applyFont="1" applyFill="1" applyBorder="1" applyAlignment="1">
      <alignment vertical="center" shrinkToFit="1"/>
    </xf>
    <xf numFmtId="3" fontId="5" fillId="6" borderId="9" xfId="0" applyNumberFormat="1" applyFont="1" applyFill="1" applyBorder="1" applyAlignment="1">
      <alignment vertical="center" shrinkToFit="1"/>
    </xf>
    <xf numFmtId="3" fontId="5" fillId="6" borderId="11" xfId="0" applyNumberFormat="1" applyFont="1" applyFill="1" applyBorder="1" applyAlignment="1">
      <alignment vertical="center" shrinkToFit="1"/>
    </xf>
    <xf numFmtId="0" fontId="4" fillId="6" borderId="7" xfId="0" applyFont="1" applyFill="1" applyBorder="1" applyAlignment="1">
      <alignment horizontal="right" vertical="center" shrinkToFit="1"/>
    </xf>
    <xf numFmtId="0" fontId="5" fillId="0" borderId="6" xfId="0" applyFont="1" applyBorder="1" applyAlignment="1">
      <alignment horizontal="right" vertical="center" shrinkToFit="1"/>
    </xf>
    <xf numFmtId="0" fontId="5" fillId="0" borderId="7" xfId="0" applyFont="1" applyBorder="1" applyAlignment="1">
      <alignment vertical="center"/>
    </xf>
    <xf numFmtId="0" fontId="14" fillId="0" borderId="7" xfId="0" applyFont="1" applyBorder="1" applyAlignment="1">
      <alignment vertical="center"/>
    </xf>
    <xf numFmtId="38" fontId="5" fillId="0" borderId="3" xfId="2" applyFont="1" applyBorder="1" applyAlignment="1">
      <alignment horizontal="center" vertical="center" shrinkToFit="1"/>
    </xf>
    <xf numFmtId="38" fontId="5" fillId="0" borderId="0" xfId="2" applyFont="1" applyBorder="1" applyAlignment="1">
      <alignment horizontal="center" vertical="center" shrinkToFit="1"/>
    </xf>
    <xf numFmtId="0" fontId="5" fillId="0" borderId="6" xfId="0" applyFont="1" applyBorder="1" applyAlignment="1">
      <alignment vertical="center"/>
    </xf>
    <xf numFmtId="3" fontId="5" fillId="0" borderId="0" xfId="0" applyNumberFormat="1" applyFont="1" applyBorder="1" applyAlignment="1">
      <alignment horizontal="right" vertical="center"/>
    </xf>
    <xf numFmtId="38" fontId="6" fillId="0" borderId="0" xfId="2" applyFont="1" applyAlignment="1">
      <alignment vertical="center"/>
    </xf>
    <xf numFmtId="38" fontId="6" fillId="6" borderId="0" xfId="2" applyFont="1" applyFill="1" applyAlignment="1">
      <alignment horizontal="center" vertical="center"/>
    </xf>
    <xf numFmtId="0" fontId="6" fillId="6" borderId="0" xfId="0" applyFont="1" applyFill="1" applyAlignment="1">
      <alignment horizontal="left" vertical="center"/>
    </xf>
    <xf numFmtId="38" fontId="0" fillId="0" borderId="0" xfId="2" applyFont="1" applyAlignment="1">
      <alignment vertical="center"/>
    </xf>
    <xf numFmtId="0" fontId="0" fillId="6" borderId="47" xfId="3" applyFont="1" applyFill="1" applyBorder="1" applyAlignment="1">
      <alignment horizontal="left" vertical="center" wrapText="1"/>
    </xf>
    <xf numFmtId="0" fontId="0" fillId="6" borderId="47" xfId="3" applyFont="1" applyFill="1" applyBorder="1" applyAlignment="1">
      <alignment vertical="center"/>
    </xf>
    <xf numFmtId="0" fontId="0" fillId="6" borderId="69" xfId="3" applyFont="1" applyFill="1" applyBorder="1" applyAlignment="1">
      <alignment vertical="center" wrapText="1"/>
    </xf>
    <xf numFmtId="38" fontId="2" fillId="6" borderId="58" xfId="2" applyFont="1" applyFill="1" applyBorder="1" applyAlignment="1">
      <alignment vertical="center" wrapText="1"/>
    </xf>
    <xf numFmtId="38" fontId="0" fillId="6" borderId="58" xfId="2" applyFont="1" applyFill="1" applyBorder="1" applyAlignment="1">
      <alignment vertical="center" wrapText="1"/>
    </xf>
    <xf numFmtId="38" fontId="2" fillId="6" borderId="59" xfId="2" applyFont="1" applyFill="1" applyBorder="1" applyAlignment="1">
      <alignment vertical="center" wrapText="1"/>
    </xf>
    <xf numFmtId="38" fontId="2" fillId="6" borderId="24" xfId="3" applyNumberFormat="1" applyFill="1" applyBorder="1">
      <alignment vertical="center"/>
    </xf>
    <xf numFmtId="0" fontId="49" fillId="6" borderId="58" xfId="3" applyFont="1" applyFill="1" applyBorder="1" applyAlignment="1">
      <alignment vertical="center" wrapText="1"/>
    </xf>
    <xf numFmtId="38" fontId="2" fillId="6" borderId="24" xfId="2" applyFill="1" applyBorder="1" applyAlignment="1">
      <alignment vertical="center"/>
    </xf>
    <xf numFmtId="0" fontId="2" fillId="6" borderId="60" xfId="3" applyFill="1" applyBorder="1">
      <alignment vertical="center"/>
    </xf>
    <xf numFmtId="38" fontId="0" fillId="6" borderId="66" xfId="2" applyFont="1" applyFill="1" applyBorder="1" applyAlignment="1">
      <alignment vertical="center" wrapText="1"/>
    </xf>
    <xf numFmtId="38" fontId="0" fillId="6" borderId="70" xfId="2" applyFont="1" applyFill="1" applyBorder="1" applyAlignment="1">
      <alignment vertical="center" wrapText="1"/>
    </xf>
    <xf numFmtId="3" fontId="21" fillId="0" borderId="27" xfId="1" applyNumberFormat="1" applyFont="1" applyFill="1" applyBorder="1">
      <alignment vertical="center"/>
    </xf>
    <xf numFmtId="0" fontId="6" fillId="0" borderId="0" xfId="0" applyFont="1" applyAlignment="1" applyProtection="1">
      <alignment vertical="center"/>
      <protection locked="0"/>
    </xf>
    <xf numFmtId="0" fontId="4" fillId="0" borderId="0" xfId="0" applyFont="1" applyAlignment="1" applyProtection="1">
      <alignment vertical="center"/>
      <protection locked="0"/>
    </xf>
    <xf numFmtId="0" fontId="13"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4" fillId="0" borderId="0" xfId="0" applyFont="1" applyAlignment="1" applyProtection="1">
      <alignment vertical="center" shrinkToFit="1"/>
      <protection locked="0"/>
    </xf>
    <xf numFmtId="0" fontId="15" fillId="0" borderId="0" xfId="0" applyFont="1" applyBorder="1" applyAlignment="1" applyProtection="1">
      <alignment horizontal="left" vertical="center"/>
      <protection locked="0"/>
    </xf>
    <xf numFmtId="0" fontId="17" fillId="0" borderId="0" xfId="0" applyFont="1" applyBorder="1" applyAlignment="1" applyProtection="1">
      <alignment horizontal="left" vertical="center" shrinkToFit="1"/>
      <protection locked="0"/>
    </xf>
    <xf numFmtId="0" fontId="15" fillId="0" borderId="0" xfId="0" applyFont="1" applyBorder="1" applyAlignment="1" applyProtection="1">
      <alignment horizontal="left" vertical="center" shrinkToFit="1"/>
      <protection locked="0"/>
    </xf>
    <xf numFmtId="0" fontId="4" fillId="0" borderId="0" xfId="0" applyFont="1" applyBorder="1" applyAlignment="1" applyProtection="1">
      <alignment vertical="top" shrinkToFit="1"/>
      <protection locked="0"/>
    </xf>
    <xf numFmtId="3" fontId="5" fillId="0" borderId="0" xfId="0" applyNumberFormat="1"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5" fillId="0" borderId="2"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horizontal="center" vertical="center" shrinkToFit="1"/>
      <protection locked="0"/>
    </xf>
    <xf numFmtId="0" fontId="5" fillId="0" borderId="6"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4" fillId="0" borderId="12"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3" fontId="5" fillId="0" borderId="2" xfId="0" applyNumberFormat="1" applyFont="1" applyBorder="1" applyAlignment="1" applyProtection="1">
      <alignment horizontal="right" vertical="center" shrinkToFit="1"/>
      <protection locked="0"/>
    </xf>
    <xf numFmtId="3" fontId="5" fillId="0" borderId="1" xfId="0" applyNumberFormat="1" applyFont="1" applyBorder="1" applyAlignment="1" applyProtection="1">
      <alignment horizontal="right" vertical="center" shrinkToFit="1"/>
      <protection locked="0"/>
    </xf>
    <xf numFmtId="3" fontId="5" fillId="0" borderId="3" xfId="0" applyNumberFormat="1" applyFont="1" applyBorder="1" applyAlignment="1" applyProtection="1">
      <alignment horizontal="right" vertical="center" shrinkToFit="1"/>
      <protection locked="0"/>
    </xf>
    <xf numFmtId="0" fontId="4" fillId="0" borderId="5"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0" fillId="0" borderId="7" xfId="0" applyFont="1" applyBorder="1" applyAlignment="1" applyProtection="1">
      <alignment vertical="center" shrinkToFit="1"/>
      <protection locked="0"/>
    </xf>
    <xf numFmtId="3" fontId="5" fillId="0" borderId="7" xfId="0" applyNumberFormat="1" applyFont="1" applyBorder="1" applyAlignment="1" applyProtection="1">
      <alignment vertical="center" shrinkToFit="1"/>
      <protection locked="0"/>
    </xf>
    <xf numFmtId="3" fontId="5" fillId="0" borderId="6" xfId="0" applyNumberFormat="1" applyFont="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3" fontId="5" fillId="0" borderId="14" xfId="0" applyNumberFormat="1"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4" fillId="0" borderId="0" xfId="0" applyFont="1" applyAlignment="1" applyProtection="1">
      <alignment horizontal="right" vertical="center"/>
      <protection locked="0"/>
    </xf>
    <xf numFmtId="0" fontId="4" fillId="0" borderId="14" xfId="0" applyFont="1" applyBorder="1" applyAlignment="1" applyProtection="1">
      <alignment vertical="center"/>
      <protection locked="0"/>
    </xf>
    <xf numFmtId="3" fontId="4" fillId="0" borderId="14" xfId="0" applyNumberFormat="1" applyFont="1" applyBorder="1" applyAlignment="1" applyProtection="1">
      <alignment vertical="center"/>
      <protection locked="0"/>
    </xf>
    <xf numFmtId="3" fontId="4" fillId="0" borderId="18" xfId="0" applyNumberFormat="1" applyFont="1" applyBorder="1" applyAlignment="1" applyProtection="1">
      <alignment vertical="center"/>
      <protection locked="0"/>
    </xf>
    <xf numFmtId="3" fontId="4" fillId="0" borderId="6" xfId="0" applyNumberFormat="1" applyFont="1" applyBorder="1" applyAlignment="1" applyProtection="1">
      <alignment vertical="center"/>
      <protection locked="0"/>
    </xf>
    <xf numFmtId="3" fontId="4" fillId="0" borderId="0" xfId="0" applyNumberFormat="1" applyFont="1" applyBorder="1" applyAlignment="1" applyProtection="1">
      <alignment vertical="center"/>
      <protection locked="0"/>
    </xf>
    <xf numFmtId="0" fontId="4" fillId="0" borderId="10" xfId="0" applyFont="1" applyBorder="1" applyAlignment="1" applyProtection="1">
      <alignment horizontal="center" vertical="center" shrinkToFit="1"/>
      <protection locked="0"/>
    </xf>
    <xf numFmtId="3" fontId="4" fillId="0" borderId="7" xfId="0" applyNumberFormat="1"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3" fontId="5" fillId="0" borderId="9" xfId="0" applyNumberFormat="1" applyFont="1" applyBorder="1" applyAlignment="1" applyProtection="1">
      <alignment vertical="center" shrinkToFit="1"/>
      <protection locked="0"/>
    </xf>
    <xf numFmtId="3" fontId="4" fillId="0" borderId="9" xfId="0" applyNumberFormat="1" applyFont="1" applyBorder="1" applyAlignment="1" applyProtection="1">
      <alignment vertical="center" shrinkToFit="1"/>
      <protection locked="0"/>
    </xf>
    <xf numFmtId="3" fontId="5" fillId="0" borderId="12" xfId="0" applyNumberFormat="1" applyFont="1" applyBorder="1" applyAlignment="1" applyProtection="1">
      <alignment vertical="center" shrinkToFit="1"/>
      <protection locked="0"/>
    </xf>
    <xf numFmtId="3" fontId="5" fillId="0" borderId="8" xfId="0" applyNumberFormat="1" applyFont="1" applyBorder="1" applyAlignment="1" applyProtection="1">
      <alignment vertical="center" shrinkToFit="1"/>
      <protection locked="0"/>
    </xf>
    <xf numFmtId="3" fontId="5" fillId="0" borderId="43" xfId="0" applyNumberFormat="1"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3" fontId="5" fillId="0" borderId="2" xfId="0" applyNumberFormat="1" applyFont="1" applyBorder="1" applyAlignment="1" applyProtection="1">
      <alignment vertical="center" shrinkToFit="1"/>
      <protection locked="0"/>
    </xf>
    <xf numFmtId="3" fontId="4" fillId="0" borderId="2" xfId="0" applyNumberFormat="1" applyFont="1" applyBorder="1" applyAlignment="1" applyProtection="1">
      <alignment vertical="center" shrinkToFit="1"/>
      <protection locked="0"/>
    </xf>
    <xf numFmtId="3" fontId="5" fillId="0" borderId="1" xfId="0" applyNumberFormat="1" applyFont="1" applyBorder="1" applyAlignment="1" applyProtection="1">
      <alignment vertical="center" shrinkToFit="1"/>
      <protection locked="0"/>
    </xf>
    <xf numFmtId="3" fontId="5" fillId="0" borderId="3" xfId="0" applyNumberFormat="1" applyFont="1" applyBorder="1" applyAlignment="1" applyProtection="1">
      <alignment vertical="center" shrinkToFit="1"/>
      <protection locked="0"/>
    </xf>
    <xf numFmtId="0" fontId="10" fillId="0" borderId="8" xfId="0" applyFont="1" applyBorder="1" applyAlignment="1" applyProtection="1">
      <alignment horizontal="center" vertical="center" shrinkToFit="1"/>
      <protection locked="0"/>
    </xf>
    <xf numFmtId="3" fontId="4" fillId="0" borderId="0" xfId="0" applyNumberFormat="1" applyFont="1" applyAlignment="1" applyProtection="1">
      <alignment vertical="center" shrinkToFit="1"/>
      <protection locked="0"/>
    </xf>
    <xf numFmtId="0" fontId="4" fillId="0" borderId="0" xfId="0" applyFont="1" applyAlignment="1" applyProtection="1">
      <alignment vertical="top" shrinkToFit="1"/>
      <protection locked="0"/>
    </xf>
    <xf numFmtId="3" fontId="5" fillId="0" borderId="2" xfId="0" applyNumberFormat="1" applyFont="1" applyBorder="1" applyAlignment="1" applyProtection="1">
      <alignment horizontal="center" vertical="center" shrinkToFit="1"/>
      <protection locked="0"/>
    </xf>
    <xf numFmtId="3" fontId="5" fillId="0" borderId="1" xfId="0" applyNumberFormat="1" applyFont="1" applyBorder="1" applyAlignment="1" applyProtection="1">
      <alignment horizontal="center" vertical="center" shrinkToFit="1"/>
      <protection locked="0"/>
    </xf>
    <xf numFmtId="3" fontId="5" fillId="0" borderId="3" xfId="0" applyNumberFormat="1" applyFont="1" applyBorder="1" applyAlignment="1" applyProtection="1">
      <alignment horizontal="center" vertical="center" shrinkToFit="1"/>
      <protection locked="0"/>
    </xf>
    <xf numFmtId="3" fontId="5" fillId="0" borderId="7" xfId="0" applyNumberFormat="1" applyFont="1" applyBorder="1" applyAlignment="1" applyProtection="1">
      <alignment horizontal="center" vertical="center" shrinkToFit="1"/>
      <protection locked="0"/>
    </xf>
    <xf numFmtId="0" fontId="4" fillId="0" borderId="13" xfId="0" applyFont="1" applyBorder="1" applyAlignment="1" applyProtection="1">
      <alignment vertical="center"/>
      <protection locked="0"/>
    </xf>
    <xf numFmtId="3" fontId="4" fillId="0" borderId="2" xfId="0" applyNumberFormat="1" applyFont="1" applyBorder="1" applyAlignment="1" applyProtection="1">
      <alignment horizontal="right" vertical="center"/>
      <protection locked="0"/>
    </xf>
    <xf numFmtId="3" fontId="4" fillId="0" borderId="1" xfId="0" applyNumberFormat="1" applyFont="1" applyBorder="1" applyAlignment="1" applyProtection="1">
      <alignment horizontal="right" vertical="center"/>
      <protection locked="0"/>
    </xf>
    <xf numFmtId="3" fontId="4" fillId="0" borderId="3" xfId="0" applyNumberFormat="1" applyFont="1" applyBorder="1" applyAlignment="1" applyProtection="1">
      <alignment horizontal="right" vertical="center"/>
      <protection locked="0"/>
    </xf>
    <xf numFmtId="0" fontId="10" fillId="0" borderId="18" xfId="0" applyFont="1" applyBorder="1" applyAlignment="1" applyProtection="1">
      <alignment vertical="center" shrinkToFit="1"/>
      <protection locked="0"/>
    </xf>
    <xf numFmtId="3" fontId="5" fillId="0" borderId="7" xfId="0" applyNumberFormat="1" applyFont="1" applyBorder="1" applyAlignment="1" applyProtection="1">
      <alignment horizontal="right" vertical="center" shrinkToFit="1"/>
      <protection locked="0"/>
    </xf>
    <xf numFmtId="0" fontId="4" fillId="0" borderId="7" xfId="0" applyFont="1" applyBorder="1" applyAlignment="1" applyProtection="1">
      <alignment vertical="center" shrinkToFit="1"/>
      <protection locked="0"/>
    </xf>
    <xf numFmtId="0" fontId="16" fillId="0" borderId="14" xfId="0" applyFont="1" applyBorder="1" applyAlignment="1" applyProtection="1">
      <alignment vertical="center"/>
      <protection locked="0"/>
    </xf>
    <xf numFmtId="0" fontId="4" fillId="0" borderId="18" xfId="0" applyFont="1" applyBorder="1" applyAlignment="1" applyProtection="1">
      <alignment horizontal="left" vertical="center"/>
      <protection locked="0"/>
    </xf>
    <xf numFmtId="3" fontId="4" fillId="0" borderId="7" xfId="0" applyNumberFormat="1" applyFont="1" applyBorder="1" applyAlignment="1" applyProtection="1">
      <alignment horizontal="right" vertical="center" shrinkToFit="1"/>
      <protection locked="0"/>
    </xf>
    <xf numFmtId="0" fontId="4" fillId="0" borderId="0" xfId="0" applyFont="1" applyAlignment="1" applyProtection="1">
      <alignment vertical="top"/>
      <protection locked="0"/>
    </xf>
    <xf numFmtId="0" fontId="9" fillId="0" borderId="9" xfId="0" applyFont="1" applyBorder="1" applyAlignment="1" applyProtection="1">
      <alignment horizontal="center" vertical="center" shrinkToFit="1"/>
      <protection locked="0"/>
    </xf>
    <xf numFmtId="0" fontId="4" fillId="0" borderId="9" xfId="0" applyFont="1" applyBorder="1" applyAlignment="1" applyProtection="1">
      <alignment vertical="center" shrinkToFit="1"/>
      <protection locked="0"/>
    </xf>
    <xf numFmtId="38" fontId="4" fillId="0" borderId="9" xfId="2" applyFont="1" applyBorder="1" applyAlignment="1" applyProtection="1">
      <alignment vertical="center" shrinkToFit="1"/>
      <protection locked="0"/>
    </xf>
    <xf numFmtId="38" fontId="13" fillId="0" borderId="9" xfId="2"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16" fillId="0" borderId="18" xfId="0" applyFont="1" applyBorder="1" applyAlignment="1" applyProtection="1">
      <alignment horizontal="left" vertical="center" wrapText="1"/>
      <protection locked="0"/>
    </xf>
    <xf numFmtId="0" fontId="4" fillId="0" borderId="7" xfId="0" applyFont="1" applyBorder="1" applyAlignment="1" applyProtection="1">
      <alignment horizontal="right" vertical="center" shrinkToFit="1"/>
      <protection locked="0"/>
    </xf>
    <xf numFmtId="0" fontId="16" fillId="0" borderId="14" xfId="0" applyFont="1" applyBorder="1" applyAlignment="1" applyProtection="1">
      <alignment vertical="center" wrapText="1"/>
      <protection locked="0"/>
    </xf>
    <xf numFmtId="0" fontId="4" fillId="0" borderId="18" xfId="0" applyFont="1" applyBorder="1" applyAlignment="1" applyProtection="1">
      <alignment horizontal="left" vertical="center" wrapText="1"/>
      <protection locked="0"/>
    </xf>
    <xf numFmtId="0" fontId="4" fillId="0" borderId="14" xfId="0" applyFont="1" applyBorder="1" applyAlignment="1" applyProtection="1">
      <alignment vertical="center" wrapText="1"/>
      <protection locked="0"/>
    </xf>
    <xf numFmtId="0" fontId="4" fillId="0" borderId="12" xfId="0" applyFont="1" applyBorder="1" applyAlignment="1" applyProtection="1">
      <alignment vertical="center"/>
      <protection locked="0"/>
    </xf>
    <xf numFmtId="0" fontId="4" fillId="0" borderId="0" xfId="0" applyFont="1" applyBorder="1" applyAlignment="1" applyProtection="1">
      <alignment vertical="center"/>
      <protection locked="0"/>
    </xf>
    <xf numFmtId="3" fontId="5" fillId="0" borderId="7" xfId="2" applyNumberFormat="1" applyFont="1" applyBorder="1" applyAlignment="1" applyProtection="1">
      <alignment horizontal="right" vertical="center" shrinkToFit="1"/>
      <protection locked="0"/>
    </xf>
    <xf numFmtId="3" fontId="4" fillId="0" borderId="7" xfId="2" applyNumberFormat="1" applyFont="1" applyBorder="1" applyAlignment="1" applyProtection="1">
      <alignment horizontal="right" vertical="center" shrinkToFit="1"/>
      <protection locked="0"/>
    </xf>
    <xf numFmtId="0" fontId="2" fillId="0" borderId="0" xfId="0" applyFont="1" applyAlignment="1" applyProtection="1">
      <alignment vertical="center"/>
      <protection locked="0"/>
    </xf>
    <xf numFmtId="0" fontId="4" fillId="0" borderId="6" xfId="0" applyFont="1" applyBorder="1" applyAlignment="1" applyProtection="1">
      <alignment vertical="center"/>
      <protection locked="0"/>
    </xf>
    <xf numFmtId="0" fontId="0" fillId="0" borderId="6" xfId="0" applyFill="1" applyBorder="1" applyAlignment="1" applyProtection="1">
      <alignment vertical="center" shrinkToFit="1"/>
      <protection locked="0"/>
    </xf>
    <xf numFmtId="0" fontId="16" fillId="0" borderId="0" xfId="0" applyFont="1" applyBorder="1" applyAlignment="1" applyProtection="1">
      <alignment vertical="center" shrinkToFit="1"/>
      <protection locked="0"/>
    </xf>
    <xf numFmtId="0" fontId="4" fillId="0" borderId="0" xfId="0" applyFont="1" applyAlignment="1" applyProtection="1">
      <alignment horizontal="left" vertical="center"/>
      <protection locked="0"/>
    </xf>
    <xf numFmtId="0" fontId="0" fillId="0" borderId="7" xfId="0" applyBorder="1" applyAlignment="1" applyProtection="1">
      <alignment shrinkToFit="1"/>
      <protection locked="0"/>
    </xf>
    <xf numFmtId="0" fontId="16" fillId="0" borderId="14" xfId="0"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10" fillId="0" borderId="7" xfId="0" applyFont="1" applyBorder="1" applyAlignment="1" applyProtection="1">
      <alignment horizontal="center" vertical="center" shrinkToFit="1"/>
      <protection locked="0"/>
    </xf>
    <xf numFmtId="0" fontId="4" fillId="0" borderId="30" xfId="0" applyFont="1" applyBorder="1" applyAlignment="1" applyProtection="1">
      <alignment vertical="center"/>
      <protection locked="0"/>
    </xf>
    <xf numFmtId="0" fontId="16" fillId="0" borderId="6"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12" xfId="0" applyFont="1" applyBorder="1" applyAlignment="1" applyProtection="1">
      <alignment vertical="center"/>
      <protection locked="0"/>
    </xf>
    <xf numFmtId="0" fontId="16"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shrinkToFit="1"/>
      <protection locked="0"/>
    </xf>
    <xf numFmtId="0" fontId="4" fillId="0" borderId="6" xfId="0" applyFont="1" applyBorder="1" applyAlignment="1" applyProtection="1">
      <alignment vertical="top" wrapText="1"/>
      <protection locked="0"/>
    </xf>
    <xf numFmtId="0" fontId="4" fillId="0" borderId="0" xfId="0" applyFont="1" applyAlignment="1" applyProtection="1">
      <alignment horizontal="left" vertical="center" indent="2"/>
      <protection locked="0"/>
    </xf>
    <xf numFmtId="0" fontId="4" fillId="0" borderId="57"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43" xfId="0" applyFont="1" applyBorder="1" applyAlignment="1" applyProtection="1">
      <alignment vertical="center"/>
      <protection locked="0"/>
    </xf>
    <xf numFmtId="3" fontId="4" fillId="0" borderId="13" xfId="0" applyNumberFormat="1" applyFont="1" applyBorder="1" applyAlignment="1" applyProtection="1">
      <alignment vertical="center"/>
      <protection locked="0"/>
    </xf>
    <xf numFmtId="3" fontId="4" fillId="0" borderId="13" xfId="2" applyNumberFormat="1" applyFont="1" applyBorder="1" applyAlignment="1" applyProtection="1">
      <alignment vertical="center"/>
      <protection locked="0"/>
    </xf>
    <xf numFmtId="3" fontId="4" fillId="0" borderId="17" xfId="2" applyNumberFormat="1" applyFont="1" applyBorder="1" applyAlignment="1" applyProtection="1">
      <alignment vertical="center"/>
      <protection locked="0"/>
    </xf>
    <xf numFmtId="3" fontId="4" fillId="0" borderId="6" xfId="2" applyNumberFormat="1" applyFont="1" applyBorder="1" applyAlignment="1" applyProtection="1">
      <alignment vertical="center"/>
      <protection locked="0"/>
    </xf>
    <xf numFmtId="3" fontId="4" fillId="0" borderId="0" xfId="2" applyNumberFormat="1" applyFont="1" applyBorder="1" applyAlignment="1" applyProtection="1">
      <alignment vertical="center"/>
      <protection locked="0"/>
    </xf>
    <xf numFmtId="0" fontId="16" fillId="0" borderId="15" xfId="0" applyFont="1" applyBorder="1" applyAlignment="1" applyProtection="1">
      <alignment horizontal="center" vertical="center"/>
      <protection locked="0"/>
    </xf>
    <xf numFmtId="3" fontId="4" fillId="0" borderId="8" xfId="0" applyNumberFormat="1" applyFont="1" applyBorder="1" applyAlignment="1" applyProtection="1">
      <alignment vertical="center"/>
      <protection locked="0"/>
    </xf>
    <xf numFmtId="3" fontId="4" fillId="0" borderId="43" xfId="0" applyNumberFormat="1" applyFont="1" applyBorder="1" applyAlignment="1" applyProtection="1">
      <alignment vertical="center"/>
      <protection locked="0"/>
    </xf>
    <xf numFmtId="0" fontId="4" fillId="0" borderId="0" xfId="0" applyFont="1" applyBorder="1" applyAlignment="1" applyProtection="1">
      <alignment vertical="center" wrapText="1"/>
      <protection locked="0"/>
    </xf>
    <xf numFmtId="0" fontId="4" fillId="0" borderId="0" xfId="0" applyFont="1" applyBorder="1" applyAlignment="1" applyProtection="1">
      <alignment horizontal="center" vertical="center" wrapText="1"/>
      <protection locked="0"/>
    </xf>
    <xf numFmtId="0" fontId="4" fillId="0" borderId="0" xfId="0" applyFont="1" applyAlignment="1" applyProtection="1">
      <alignment horizontal="center" vertical="center" shrinkToFit="1"/>
      <protection locked="0"/>
    </xf>
    <xf numFmtId="176" fontId="5" fillId="0" borderId="0" xfId="0" applyNumberFormat="1" applyFont="1" applyBorder="1" applyAlignment="1" applyProtection="1">
      <alignment vertical="center" shrinkToFit="1"/>
      <protection locked="0"/>
    </xf>
    <xf numFmtId="0" fontId="4" fillId="0" borderId="0" xfId="0" applyFont="1" applyAlignment="1" applyProtection="1">
      <alignment horizontal="center" vertical="center"/>
      <protection locked="0"/>
    </xf>
    <xf numFmtId="0" fontId="0" fillId="0" borderId="0" xfId="0" applyAlignment="1" applyProtection="1">
      <alignment shrinkToFit="1"/>
      <protection locked="0"/>
    </xf>
    <xf numFmtId="0" fontId="0" fillId="0" borderId="0" xfId="0" applyAlignment="1" applyProtection="1">
      <alignment vertical="center" shrinkToFit="1"/>
      <protection locked="0"/>
    </xf>
    <xf numFmtId="3" fontId="5" fillId="0" borderId="7" xfId="0" applyNumberFormat="1" applyFont="1" applyBorder="1" applyAlignment="1" applyProtection="1">
      <alignment vertical="center" shrinkToFit="1"/>
    </xf>
    <xf numFmtId="3" fontId="5" fillId="0" borderId="20" xfId="0" applyNumberFormat="1" applyFont="1" applyBorder="1" applyAlignment="1" applyProtection="1">
      <alignment vertical="center" shrinkToFit="1"/>
    </xf>
    <xf numFmtId="3" fontId="5" fillId="0" borderId="18" xfId="0" applyNumberFormat="1" applyFont="1" applyBorder="1" applyAlignment="1" applyProtection="1">
      <alignment vertical="center" shrinkToFit="1"/>
    </xf>
    <xf numFmtId="3" fontId="5" fillId="0" borderId="14" xfId="0" applyNumberFormat="1" applyFont="1" applyBorder="1" applyAlignment="1" applyProtection="1">
      <alignment vertical="center" shrinkToFit="1"/>
    </xf>
    <xf numFmtId="3" fontId="5" fillId="0" borderId="16" xfId="0" applyNumberFormat="1" applyFont="1" applyBorder="1" applyAlignment="1" applyProtection="1">
      <alignment vertical="center" shrinkToFit="1"/>
    </xf>
    <xf numFmtId="3" fontId="5" fillId="0" borderId="61" xfId="0" applyNumberFormat="1" applyFont="1" applyBorder="1" applyAlignment="1" applyProtection="1">
      <alignment vertical="center" shrinkToFit="1"/>
    </xf>
    <xf numFmtId="3" fontId="5" fillId="0" borderId="7" xfId="0" applyNumberFormat="1" applyFont="1" applyBorder="1" applyAlignment="1" applyProtection="1">
      <alignment horizontal="right" vertical="center" shrinkToFit="1"/>
    </xf>
    <xf numFmtId="3" fontId="5" fillId="0" borderId="56" xfId="0" applyNumberFormat="1" applyFont="1" applyBorder="1" applyAlignment="1" applyProtection="1">
      <alignment vertical="center" shrinkToFit="1"/>
    </xf>
    <xf numFmtId="3" fontId="4" fillId="0" borderId="14" xfId="0" applyNumberFormat="1" applyFont="1" applyBorder="1" applyAlignment="1" applyProtection="1">
      <alignment vertical="center"/>
    </xf>
    <xf numFmtId="3" fontId="4" fillId="0" borderId="18" xfId="0" applyNumberFormat="1" applyFont="1" applyBorder="1" applyAlignment="1" applyProtection="1">
      <alignment vertical="center"/>
    </xf>
    <xf numFmtId="38" fontId="13" fillId="0" borderId="9" xfId="2" applyFont="1" applyBorder="1" applyAlignment="1" applyProtection="1">
      <alignment vertical="center" shrinkToFit="1"/>
    </xf>
    <xf numFmtId="38" fontId="4" fillId="0" borderId="7" xfId="0" applyNumberFormat="1" applyFont="1" applyBorder="1" applyAlignment="1" applyProtection="1">
      <alignment horizontal="right" vertical="center" shrinkToFit="1"/>
    </xf>
    <xf numFmtId="38" fontId="4" fillId="0" borderId="0" xfId="0" applyNumberFormat="1" applyFont="1" applyBorder="1" applyAlignment="1" applyProtection="1">
      <alignment vertical="center"/>
    </xf>
    <xf numFmtId="3" fontId="4" fillId="0" borderId="14" xfId="2" applyNumberFormat="1" applyFont="1" applyBorder="1" applyAlignment="1" applyProtection="1">
      <alignment vertical="center"/>
    </xf>
    <xf numFmtId="3" fontId="4" fillId="0" borderId="18" xfId="2" applyNumberFormat="1" applyFont="1" applyBorder="1" applyAlignment="1" applyProtection="1">
      <alignment vertical="center"/>
    </xf>
    <xf numFmtId="3" fontId="5" fillId="0" borderId="8" xfId="0" applyNumberFormat="1" applyFont="1" applyBorder="1" applyAlignment="1" applyProtection="1">
      <alignment vertical="center" shrinkToFit="1"/>
    </xf>
    <xf numFmtId="3" fontId="5" fillId="0" borderId="9" xfId="0" applyNumberFormat="1" applyFont="1" applyBorder="1" applyAlignment="1" applyProtection="1">
      <alignment vertical="center" shrinkToFit="1"/>
    </xf>
    <xf numFmtId="3" fontId="5" fillId="0" borderId="11" xfId="0" applyNumberFormat="1" applyFont="1" applyBorder="1" applyAlignment="1" applyProtection="1">
      <alignment vertical="center" shrinkToFit="1"/>
    </xf>
    <xf numFmtId="3" fontId="4" fillId="0" borderId="15" xfId="0" applyNumberFormat="1" applyFont="1" applyBorder="1" applyAlignment="1" applyProtection="1">
      <alignment vertical="center"/>
    </xf>
    <xf numFmtId="3" fontId="4" fillId="0" borderId="19" xfId="0" applyNumberFormat="1" applyFont="1" applyBorder="1" applyAlignment="1" applyProtection="1">
      <alignment vertical="center"/>
    </xf>
    <xf numFmtId="0" fontId="0" fillId="0" borderId="0" xfId="0" applyProtection="1">
      <protection locked="0"/>
    </xf>
    <xf numFmtId="38" fontId="20" fillId="0" borderId="0" xfId="2" applyFont="1" applyAlignment="1" applyProtection="1">
      <alignment vertical="center"/>
      <protection locked="0"/>
    </xf>
    <xf numFmtId="38" fontId="2" fillId="0" borderId="0" xfId="2" applyFont="1" applyAlignment="1" applyProtection="1">
      <alignment vertical="center"/>
      <protection locked="0"/>
    </xf>
    <xf numFmtId="0" fontId="0" fillId="0" borderId="0" xfId="0" applyAlignment="1" applyProtection="1">
      <alignment vertical="center"/>
      <protection locked="0"/>
    </xf>
    <xf numFmtId="0" fontId="6" fillId="0" borderId="0" xfId="3" applyFont="1" applyProtection="1">
      <alignment vertical="center"/>
      <protection locked="0"/>
    </xf>
    <xf numFmtId="38" fontId="6" fillId="0" borderId="0" xfId="2" applyFont="1" applyAlignment="1" applyProtection="1">
      <alignment horizontal="center" vertical="center"/>
      <protection locked="0"/>
    </xf>
    <xf numFmtId="0" fontId="6" fillId="0" borderId="0" xfId="0" applyFont="1" applyAlignment="1" applyProtection="1">
      <alignment horizontal="left" vertical="center"/>
      <protection locked="0"/>
    </xf>
    <xf numFmtId="0" fontId="50" fillId="0" borderId="0" xfId="0" applyFont="1" applyAlignment="1" applyProtection="1">
      <alignment vertical="center"/>
      <protection locked="0"/>
    </xf>
    <xf numFmtId="0" fontId="0" fillId="0" borderId="0" xfId="0" applyFill="1" applyAlignment="1" applyProtection="1">
      <alignment horizontal="center"/>
      <protection locked="0"/>
    </xf>
    <xf numFmtId="38" fontId="2" fillId="0" borderId="21" xfId="2" applyFill="1" applyBorder="1" applyAlignment="1" applyProtection="1">
      <alignment vertical="center"/>
      <protection locked="0"/>
    </xf>
    <xf numFmtId="38" fontId="2" fillId="0" borderId="10" xfId="2" applyFont="1" applyFill="1" applyBorder="1" applyAlignment="1" applyProtection="1">
      <alignment vertical="center" wrapText="1"/>
      <protection locked="0"/>
    </xf>
    <xf numFmtId="38" fontId="2" fillId="0" borderId="23" xfId="2" applyFill="1" applyBorder="1" applyAlignment="1" applyProtection="1">
      <alignment vertical="center"/>
      <protection locked="0"/>
    </xf>
    <xf numFmtId="0" fontId="0" fillId="0" borderId="0" xfId="0" applyFill="1" applyProtection="1">
      <protection locked="0"/>
    </xf>
    <xf numFmtId="38" fontId="2" fillId="0" borderId="27" xfId="2" applyFill="1" applyBorder="1" applyAlignment="1" applyProtection="1">
      <alignment vertical="center"/>
      <protection locked="0"/>
    </xf>
    <xf numFmtId="38" fontId="0" fillId="0" borderId="10" xfId="2" applyFont="1" applyFill="1" applyBorder="1" applyAlignment="1" applyProtection="1">
      <alignment vertical="center" wrapText="1"/>
      <protection locked="0"/>
    </xf>
    <xf numFmtId="0" fontId="0" fillId="0" borderId="0" xfId="3" applyFont="1" applyFill="1" applyBorder="1" applyAlignment="1" applyProtection="1">
      <alignment vertical="center" wrapText="1"/>
      <protection locked="0"/>
    </xf>
    <xf numFmtId="38" fontId="2" fillId="0" borderId="0" xfId="2" applyFill="1" applyBorder="1" applyAlignment="1" applyProtection="1">
      <alignment vertical="center"/>
      <protection locked="0"/>
    </xf>
    <xf numFmtId="0" fontId="0" fillId="0" borderId="44" xfId="3" applyFont="1" applyFill="1" applyBorder="1" applyAlignment="1" applyProtection="1">
      <alignment vertical="center" wrapText="1"/>
      <protection locked="0"/>
    </xf>
    <xf numFmtId="38" fontId="0" fillId="0" borderId="42" xfId="2" applyFont="1" applyFill="1" applyBorder="1" applyAlignment="1" applyProtection="1">
      <alignment vertical="center" wrapText="1"/>
      <protection locked="0"/>
    </xf>
    <xf numFmtId="38" fontId="2" fillId="0" borderId="45" xfId="2" applyFill="1" applyBorder="1" applyAlignment="1" applyProtection="1">
      <alignment vertical="center"/>
      <protection locked="0"/>
    </xf>
    <xf numFmtId="0" fontId="0" fillId="0" borderId="52" xfId="0" applyFill="1" applyBorder="1" applyAlignment="1" applyProtection="1">
      <alignment vertical="center"/>
      <protection locked="0"/>
    </xf>
    <xf numFmtId="38" fontId="2" fillId="0" borderId="29" xfId="2" applyFill="1" applyBorder="1" applyAlignment="1" applyProtection="1">
      <alignment vertical="center"/>
      <protection locked="0"/>
    </xf>
    <xf numFmtId="0" fontId="0" fillId="0" borderId="47" xfId="3" applyFont="1" applyFill="1" applyBorder="1" applyAlignment="1" applyProtection="1">
      <alignment horizontal="left" vertical="center" wrapText="1"/>
      <protection locked="0"/>
    </xf>
    <xf numFmtId="0" fontId="0" fillId="0" borderId="47" xfId="3" applyFont="1" applyFill="1" applyBorder="1" applyAlignment="1" applyProtection="1">
      <alignment horizontal="left" vertical="center" wrapText="1" indent="2"/>
      <protection locked="0"/>
    </xf>
    <xf numFmtId="0" fontId="0" fillId="0" borderId="52" xfId="0" applyFill="1" applyBorder="1" applyProtection="1">
      <protection locked="0"/>
    </xf>
    <xf numFmtId="0" fontId="0" fillId="0" borderId="48" xfId="0" applyBorder="1" applyProtection="1">
      <protection locked="0"/>
    </xf>
    <xf numFmtId="0" fontId="0" fillId="0" borderId="49" xfId="0" applyBorder="1" applyProtection="1">
      <protection locked="0"/>
    </xf>
    <xf numFmtId="0" fontId="0" fillId="0" borderId="50" xfId="0" applyFill="1" applyBorder="1" applyProtection="1">
      <protection locked="0"/>
    </xf>
    <xf numFmtId="38" fontId="0" fillId="0" borderId="10" xfId="2" applyFont="1" applyFill="1" applyBorder="1" applyAlignment="1" applyProtection="1">
      <alignment vertical="center" wrapText="1"/>
    </xf>
    <xf numFmtId="38" fontId="2" fillId="0" borderId="23" xfId="2" applyFill="1" applyBorder="1" applyAlignment="1" applyProtection="1">
      <alignment vertical="center"/>
    </xf>
    <xf numFmtId="38" fontId="2" fillId="0" borderId="10" xfId="2" applyFont="1" applyFill="1" applyBorder="1" applyAlignment="1" applyProtection="1">
      <alignment vertical="center" wrapText="1"/>
    </xf>
    <xf numFmtId="0" fontId="50" fillId="0" borderId="51"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51" xfId="0" applyFill="1" applyBorder="1" applyProtection="1">
      <protection locked="0"/>
    </xf>
    <xf numFmtId="0" fontId="0" fillId="0" borderId="0" xfId="0" applyFill="1" applyBorder="1" applyProtection="1">
      <protection locked="0"/>
    </xf>
    <xf numFmtId="38" fontId="6" fillId="0" borderId="0" xfId="2" applyFont="1" applyAlignment="1" applyProtection="1">
      <alignment vertical="center"/>
      <protection locked="0"/>
    </xf>
    <xf numFmtId="38" fontId="2" fillId="0" borderId="10" xfId="2" applyFont="1" applyFill="1" applyBorder="1" applyAlignment="1" applyProtection="1">
      <alignment vertical="center" shrinkToFit="1"/>
      <protection locked="0"/>
    </xf>
    <xf numFmtId="38" fontId="2" fillId="0" borderId="10" xfId="2" applyFill="1" applyBorder="1" applyAlignment="1" applyProtection="1">
      <alignment vertical="center" wrapText="1"/>
      <protection locked="0"/>
    </xf>
    <xf numFmtId="38" fontId="21" fillId="0" borderId="0" xfId="1" applyNumberFormat="1" applyFont="1" applyFill="1" applyBorder="1" applyProtection="1">
      <alignment vertical="center"/>
      <protection locked="0"/>
    </xf>
    <xf numFmtId="0" fontId="2" fillId="0" borderId="0" xfId="0" applyFont="1" applyFill="1" applyBorder="1" applyAlignment="1" applyProtection="1">
      <alignment vertical="center"/>
      <protection locked="0"/>
    </xf>
    <xf numFmtId="3" fontId="21" fillId="0" borderId="0" xfId="1" applyNumberFormat="1" applyFont="1" applyFill="1" applyBorder="1" applyProtection="1">
      <alignment vertical="center"/>
      <protection locked="0"/>
    </xf>
    <xf numFmtId="0" fontId="21" fillId="0" borderId="0" xfId="1" applyFont="1" applyFill="1" applyBorder="1" applyProtection="1">
      <alignment vertical="center"/>
      <protection locked="0"/>
    </xf>
    <xf numFmtId="0" fontId="0"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72" xfId="3" applyFill="1" applyBorder="1" applyProtection="1">
      <alignment vertical="center"/>
      <protection locked="0"/>
    </xf>
    <xf numFmtId="0" fontId="0" fillId="0" borderId="0" xfId="3" applyFont="1" applyFill="1" applyProtection="1">
      <alignment vertical="center"/>
      <protection locked="0"/>
    </xf>
    <xf numFmtId="38" fontId="20" fillId="0" borderId="0" xfId="2" applyFont="1" applyFill="1" applyAlignment="1" applyProtection="1">
      <alignment vertical="center"/>
      <protection locked="0"/>
    </xf>
    <xf numFmtId="38" fontId="2" fillId="0" borderId="0" xfId="2" applyFont="1" applyFill="1" applyAlignment="1" applyProtection="1">
      <alignment vertical="center"/>
      <protection locked="0"/>
    </xf>
    <xf numFmtId="0" fontId="0" fillId="0" borderId="0" xfId="0" applyFill="1" applyAlignment="1" applyProtection="1">
      <alignment vertical="center"/>
      <protection locked="0"/>
    </xf>
    <xf numFmtId="0" fontId="2" fillId="0" borderId="0" xfId="3" applyFill="1" applyProtection="1">
      <alignment vertical="center"/>
      <protection locked="0"/>
    </xf>
    <xf numFmtId="0" fontId="2" fillId="0" borderId="0" xfId="3" applyFont="1" applyFill="1" applyProtection="1">
      <alignment vertical="center"/>
      <protection locked="0"/>
    </xf>
    <xf numFmtId="38" fontId="0" fillId="0" borderId="0" xfId="2" applyFont="1" applyFill="1" applyAlignment="1" applyProtection="1">
      <alignment horizontal="left" vertical="center"/>
    </xf>
    <xf numFmtId="0" fontId="0" fillId="0" borderId="0" xfId="0" applyFill="1" applyAlignment="1" applyProtection="1">
      <alignment vertical="center"/>
    </xf>
    <xf numFmtId="0" fontId="49" fillId="0" borderId="0" xfId="0" applyFont="1" applyFill="1" applyAlignment="1" applyProtection="1">
      <alignment vertical="center"/>
      <protection locked="0"/>
    </xf>
    <xf numFmtId="38" fontId="2" fillId="0" borderId="10" xfId="2" applyFont="1" applyFill="1" applyBorder="1" applyAlignment="1" applyProtection="1">
      <alignment vertical="center" shrinkToFit="1"/>
    </xf>
    <xf numFmtId="38" fontId="2" fillId="0" borderId="10" xfId="2" applyFill="1" applyBorder="1" applyAlignment="1" applyProtection="1">
      <alignment vertical="center" wrapText="1"/>
    </xf>
    <xf numFmtId="38" fontId="2" fillId="0" borderId="58" xfId="2" applyFont="1" applyFill="1" applyBorder="1" applyAlignment="1" applyProtection="1">
      <alignment vertical="center" wrapText="1"/>
    </xf>
    <xf numFmtId="38" fontId="2" fillId="0" borderId="24" xfId="2" applyFill="1" applyBorder="1" applyAlignment="1" applyProtection="1">
      <alignment vertical="center"/>
    </xf>
    <xf numFmtId="0" fontId="2" fillId="0" borderId="60" xfId="3" applyFill="1" applyBorder="1" applyProtection="1">
      <alignment vertical="center"/>
      <protection locked="0"/>
    </xf>
    <xf numFmtId="38" fontId="21" fillId="0" borderId="28" xfId="1" applyNumberFormat="1" applyFont="1" applyFill="1" applyBorder="1" applyProtection="1">
      <alignment vertical="center"/>
    </xf>
    <xf numFmtId="38" fontId="0" fillId="0" borderId="66" xfId="2" applyFont="1" applyFill="1" applyBorder="1" applyAlignment="1" applyProtection="1">
      <alignment vertical="center" wrapText="1"/>
    </xf>
    <xf numFmtId="3" fontId="21" fillId="0" borderId="23" xfId="1" applyNumberFormat="1" applyFont="1" applyFill="1" applyBorder="1" applyProtection="1">
      <alignment vertical="center"/>
    </xf>
    <xf numFmtId="38" fontId="0" fillId="0" borderId="68" xfId="2" applyFont="1" applyFill="1" applyBorder="1" applyAlignment="1" applyProtection="1">
      <alignment vertical="center" wrapText="1"/>
    </xf>
    <xf numFmtId="3" fontId="21" fillId="0" borderId="27" xfId="1" applyNumberFormat="1" applyFont="1" applyFill="1" applyBorder="1" applyProtection="1">
      <alignment vertical="center"/>
      <protection locked="0"/>
    </xf>
    <xf numFmtId="38" fontId="21" fillId="0" borderId="24" xfId="1" applyNumberFormat="1" applyFont="1" applyFill="1" applyBorder="1" applyProtection="1">
      <alignment vertical="center"/>
    </xf>
    <xf numFmtId="38" fontId="0" fillId="0" borderId="70" xfId="2" applyFont="1" applyFill="1" applyBorder="1" applyAlignment="1" applyProtection="1">
      <alignment vertical="center" wrapText="1"/>
    </xf>
    <xf numFmtId="0" fontId="0" fillId="0" borderId="47" xfId="3" applyFont="1" applyFill="1" applyBorder="1" applyAlignment="1" applyProtection="1">
      <alignment vertical="center"/>
      <protection locked="0"/>
    </xf>
    <xf numFmtId="0" fontId="0" fillId="0" borderId="69" xfId="3" applyFont="1" applyFill="1" applyBorder="1" applyAlignment="1" applyProtection="1">
      <alignment vertical="center" wrapText="1"/>
      <protection locked="0"/>
    </xf>
    <xf numFmtId="38" fontId="2" fillId="0" borderId="24" xfId="3" applyNumberFormat="1" applyFill="1" applyBorder="1" applyProtection="1">
      <alignment vertical="center"/>
    </xf>
    <xf numFmtId="38" fontId="0" fillId="6" borderId="0" xfId="2" applyFont="1" applyFill="1" applyAlignment="1">
      <alignment horizontal="left" vertical="center"/>
    </xf>
    <xf numFmtId="0" fontId="0" fillId="6" borderId="0" xfId="0" applyFill="1"/>
    <xf numFmtId="0" fontId="0" fillId="6" borderId="0" xfId="0" applyFill="1" applyAlignment="1">
      <alignment vertical="center"/>
    </xf>
    <xf numFmtId="0" fontId="54" fillId="0" borderId="0" xfId="0" applyFont="1" applyBorder="1" applyAlignment="1">
      <alignment horizontal="center" vertical="center"/>
    </xf>
    <xf numFmtId="0" fontId="0" fillId="0" borderId="47" xfId="0" applyFill="1" applyBorder="1" applyAlignment="1" applyProtection="1">
      <alignment horizontal="left" vertical="center" indent="2"/>
      <protection locked="0"/>
    </xf>
    <xf numFmtId="0" fontId="49" fillId="0" borderId="4" xfId="3" applyFont="1" applyFill="1" applyBorder="1" applyAlignment="1" applyProtection="1">
      <alignment horizontal="left" vertical="center" wrapText="1"/>
      <protection locked="0"/>
    </xf>
    <xf numFmtId="0" fontId="0" fillId="0" borderId="4" xfId="3" applyFont="1" applyFill="1" applyBorder="1" applyAlignment="1" applyProtection="1">
      <alignment horizontal="left" vertical="center" wrapText="1" indent="1"/>
      <protection locked="0"/>
    </xf>
    <xf numFmtId="0" fontId="49" fillId="0" borderId="4" xfId="3" applyFont="1" applyFill="1" applyBorder="1" applyAlignment="1" applyProtection="1">
      <alignment horizontal="left" vertical="center" wrapText="1" indent="1"/>
      <protection locked="0"/>
    </xf>
    <xf numFmtId="0" fontId="0" fillId="0" borderId="4" xfId="3" applyFont="1" applyFill="1" applyBorder="1" applyAlignment="1" applyProtection="1">
      <alignment horizontal="left" vertical="center" wrapText="1" indent="3"/>
      <protection locked="0"/>
    </xf>
    <xf numFmtId="0" fontId="0" fillId="0" borderId="4" xfId="3" applyFont="1" applyFill="1" applyBorder="1" applyAlignment="1" applyProtection="1">
      <alignment horizontal="left" vertical="center" indent="3" shrinkToFit="1"/>
      <protection locked="0"/>
    </xf>
    <xf numFmtId="0" fontId="0" fillId="0" borderId="4" xfId="3" applyFont="1" applyFill="1" applyBorder="1" applyAlignment="1" applyProtection="1">
      <alignment horizontal="left" vertical="center" wrapText="1" indent="2"/>
      <protection locked="0"/>
    </xf>
    <xf numFmtId="0" fontId="0" fillId="0" borderId="22" xfId="0" applyFill="1" applyBorder="1" applyProtection="1">
      <protection locked="0"/>
    </xf>
    <xf numFmtId="0" fontId="49" fillId="0" borderId="22" xfId="3" applyFont="1" applyFill="1" applyBorder="1" applyAlignment="1" applyProtection="1">
      <alignment vertical="center"/>
      <protection locked="0"/>
    </xf>
    <xf numFmtId="0" fontId="0" fillId="0" borderId="22" xfId="0" applyFill="1" applyBorder="1" applyAlignment="1" applyProtection="1">
      <alignment horizontal="left" vertical="center" indent="2"/>
      <protection locked="0"/>
    </xf>
    <xf numFmtId="0" fontId="49" fillId="0" borderId="59" xfId="3" applyFont="1" applyFill="1" applyBorder="1" applyAlignment="1" applyProtection="1">
      <alignment vertical="center" wrapText="1"/>
      <protection locked="0"/>
    </xf>
    <xf numFmtId="0" fontId="51" fillId="0" borderId="55" xfId="1" applyFont="1" applyFill="1" applyBorder="1" applyAlignment="1" applyProtection="1">
      <alignment vertical="center" wrapText="1" shrinkToFit="1"/>
      <protection locked="0"/>
    </xf>
    <xf numFmtId="0" fontId="21" fillId="0" borderId="67" xfId="1" applyFont="1" applyFill="1" applyBorder="1" applyProtection="1">
      <alignment vertical="center"/>
      <protection locked="0"/>
    </xf>
    <xf numFmtId="0" fontId="53" fillId="0" borderId="67" xfId="1" applyFont="1" applyFill="1" applyBorder="1" applyProtection="1">
      <alignment vertical="center"/>
      <protection locked="0"/>
    </xf>
    <xf numFmtId="0" fontId="21" fillId="0" borderId="76" xfId="1" applyFont="1" applyFill="1" applyBorder="1" applyProtection="1">
      <alignment vertical="center"/>
      <protection locked="0"/>
    </xf>
    <xf numFmtId="38" fontId="0" fillId="0" borderId="21" xfId="2" applyFont="1" applyFill="1" applyBorder="1" applyAlignment="1" applyProtection="1">
      <alignment vertical="center" wrapText="1"/>
    </xf>
    <xf numFmtId="38" fontId="2" fillId="0" borderId="21" xfId="2" applyFont="1" applyFill="1" applyBorder="1" applyAlignment="1" applyProtection="1">
      <alignment vertical="center" wrapText="1"/>
      <protection locked="0"/>
    </xf>
    <xf numFmtId="38" fontId="2" fillId="0" borderId="21" xfId="2" applyFont="1" applyFill="1" applyBorder="1" applyAlignment="1" applyProtection="1">
      <alignment vertical="center" wrapText="1"/>
    </xf>
    <xf numFmtId="38" fontId="2" fillId="0" borderId="21" xfId="2" applyFont="1" applyFill="1" applyBorder="1" applyAlignment="1" applyProtection="1">
      <alignment vertical="center" shrinkToFit="1"/>
      <protection locked="0"/>
    </xf>
    <xf numFmtId="38" fontId="2" fillId="0" borderId="21" xfId="2" applyFont="1" applyFill="1" applyBorder="1" applyAlignment="1" applyProtection="1">
      <alignment vertical="center" shrinkToFit="1"/>
    </xf>
    <xf numFmtId="38" fontId="2" fillId="0" borderId="60" xfId="2" applyFont="1" applyFill="1" applyBorder="1" applyAlignment="1" applyProtection="1">
      <alignment vertical="center" wrapText="1"/>
    </xf>
    <xf numFmtId="38" fontId="0" fillId="0" borderId="47" xfId="2" applyFont="1" applyFill="1" applyBorder="1" applyAlignment="1" applyProtection="1">
      <alignment vertical="center" wrapText="1"/>
    </xf>
    <xf numFmtId="38" fontId="2" fillId="0" borderId="47" xfId="2" applyFont="1" applyFill="1" applyBorder="1" applyAlignment="1" applyProtection="1">
      <alignment vertical="center" wrapText="1"/>
      <protection locked="0"/>
    </xf>
    <xf numFmtId="38" fontId="2" fillId="0" borderId="68" xfId="2" applyFont="1" applyFill="1" applyBorder="1" applyAlignment="1" applyProtection="1">
      <alignment vertical="center" wrapText="1"/>
      <protection locked="0"/>
    </xf>
    <xf numFmtId="38" fontId="2" fillId="0" borderId="47" xfId="2" applyFont="1" applyFill="1" applyBorder="1" applyAlignment="1" applyProtection="1">
      <alignment vertical="center" wrapText="1"/>
    </xf>
    <xf numFmtId="38" fontId="2" fillId="0" borderId="68" xfId="2" applyFont="1" applyFill="1" applyBorder="1" applyAlignment="1" applyProtection="1">
      <alignment vertical="center" shrinkToFit="1"/>
      <protection locked="0"/>
    </xf>
    <xf numFmtId="38" fontId="2" fillId="0" borderId="69" xfId="2" applyFont="1" applyFill="1" applyBorder="1" applyAlignment="1" applyProtection="1">
      <alignment vertical="center" wrapText="1"/>
    </xf>
    <xf numFmtId="0" fontId="24" fillId="0" borderId="0" xfId="0" applyFont="1" applyAlignment="1">
      <alignment vertical="center"/>
    </xf>
    <xf numFmtId="0" fontId="4" fillId="0" borderId="6" xfId="0" applyFont="1" applyBorder="1" applyAlignment="1">
      <alignment vertical="center" shrinkToFit="1"/>
    </xf>
    <xf numFmtId="3" fontId="5" fillId="0" borderId="6" xfId="0" applyNumberFormat="1" applyFont="1" applyBorder="1" applyAlignment="1">
      <alignment vertical="center"/>
    </xf>
    <xf numFmtId="0" fontId="13" fillId="0" borderId="7" xfId="0" applyFont="1" applyBorder="1" applyAlignment="1">
      <alignment vertical="center"/>
    </xf>
    <xf numFmtId="0" fontId="23" fillId="0" borderId="12" xfId="0" applyFont="1" applyBorder="1" applyAlignment="1">
      <alignment vertical="center" shrinkToFit="1"/>
    </xf>
    <xf numFmtId="177" fontId="4" fillId="0" borderId="12" xfId="0" applyNumberFormat="1" applyFont="1" applyBorder="1" applyAlignment="1">
      <alignment horizontal="right" vertical="center" shrinkToFit="1"/>
    </xf>
    <xf numFmtId="0" fontId="13" fillId="0" borderId="12" xfId="0" applyFont="1" applyBorder="1" applyAlignment="1">
      <alignment vertical="center" shrinkToFit="1"/>
    </xf>
    <xf numFmtId="0" fontId="0" fillId="2" borderId="67" xfId="3" applyFont="1" applyFill="1" applyBorder="1" applyAlignment="1">
      <alignment horizontal="left" vertical="center" wrapText="1"/>
    </xf>
    <xf numFmtId="0" fontId="49" fillId="6" borderId="10" xfId="3" applyFont="1" applyFill="1" applyBorder="1" applyAlignment="1">
      <alignment horizontal="left" vertical="center" wrapText="1" indent="1"/>
    </xf>
    <xf numFmtId="0" fontId="24" fillId="0" borderId="0" xfId="0" applyFont="1" applyAlignment="1" applyProtection="1">
      <alignment vertical="center" wrapText="1" shrinkToFit="1"/>
      <protection locked="0"/>
    </xf>
    <xf numFmtId="38" fontId="52" fillId="0" borderId="10" xfId="2" applyFont="1" applyFill="1" applyBorder="1" applyAlignment="1" applyProtection="1">
      <alignment vertical="center" wrapText="1"/>
      <protection locked="0"/>
    </xf>
    <xf numFmtId="38" fontId="52" fillId="0" borderId="23" xfId="2" applyFont="1" applyFill="1" applyBorder="1" applyAlignment="1" applyProtection="1">
      <alignment vertical="center"/>
      <protection locked="0"/>
    </xf>
    <xf numFmtId="38" fontId="52" fillId="0" borderId="27" xfId="2" applyFont="1" applyFill="1" applyBorder="1" applyAlignment="1" applyProtection="1">
      <alignment vertical="center"/>
      <protection locked="0"/>
    </xf>
    <xf numFmtId="38" fontId="52" fillId="0" borderId="4" xfId="2" applyFont="1" applyFill="1" applyBorder="1" applyAlignment="1" applyProtection="1">
      <alignment vertical="center" wrapText="1"/>
      <protection locked="0"/>
    </xf>
    <xf numFmtId="38" fontId="52" fillId="0" borderId="23" xfId="2" applyFont="1" applyFill="1" applyBorder="1" applyAlignment="1" applyProtection="1">
      <alignment vertical="center" wrapText="1"/>
      <protection locked="0"/>
    </xf>
    <xf numFmtId="0" fontId="49" fillId="0" borderId="67" xfId="3" applyFont="1" applyFill="1" applyBorder="1" applyAlignment="1" applyProtection="1">
      <alignment horizontal="left" vertical="center" wrapText="1"/>
      <protection locked="0"/>
    </xf>
    <xf numFmtId="0" fontId="0" fillId="0" borderId="67" xfId="3" applyFont="1" applyFill="1" applyBorder="1" applyAlignment="1" applyProtection="1">
      <alignment horizontal="left" vertical="center" wrapText="1" indent="2"/>
      <protection locked="0"/>
    </xf>
    <xf numFmtId="0" fontId="49" fillId="0" borderId="67" xfId="3" applyFont="1" applyFill="1" applyBorder="1" applyAlignment="1" applyProtection="1">
      <alignment vertical="center" wrapText="1"/>
      <protection locked="0"/>
    </xf>
    <xf numFmtId="0" fontId="0" fillId="0" borderId="67" xfId="3" applyFont="1" applyFill="1" applyBorder="1" applyAlignment="1" applyProtection="1">
      <alignment vertical="center" wrapText="1"/>
      <protection locked="0"/>
    </xf>
    <xf numFmtId="38" fontId="0" fillId="0" borderId="21" xfId="2" applyFont="1" applyFill="1" applyBorder="1" applyAlignment="1" applyProtection="1">
      <alignment vertical="center" wrapText="1"/>
      <protection locked="0"/>
    </xf>
    <xf numFmtId="38" fontId="0" fillId="0" borderId="47" xfId="2" applyFont="1" applyFill="1" applyBorder="1" applyAlignment="1" applyProtection="1">
      <alignment vertical="center" wrapText="1"/>
      <protection locked="0"/>
    </xf>
    <xf numFmtId="0" fontId="49" fillId="0" borderId="76" xfId="3" applyFont="1" applyFill="1" applyBorder="1" applyAlignment="1" applyProtection="1">
      <alignment vertical="center" wrapText="1"/>
      <protection locked="0"/>
    </xf>
    <xf numFmtId="38" fontId="2" fillId="0" borderId="72" xfId="2" applyFill="1" applyBorder="1" applyAlignment="1" applyProtection="1">
      <alignment vertical="center"/>
      <protection locked="0"/>
    </xf>
    <xf numFmtId="38" fontId="52" fillId="0" borderId="29" xfId="2" applyFont="1" applyFill="1" applyBorder="1" applyAlignment="1" applyProtection="1">
      <alignment vertical="center"/>
      <protection locked="0"/>
    </xf>
    <xf numFmtId="38" fontId="52" fillId="0" borderId="72" xfId="2" applyFont="1" applyFill="1" applyBorder="1" applyAlignment="1" applyProtection="1">
      <alignment vertical="center"/>
      <protection locked="0"/>
    </xf>
    <xf numFmtId="0" fontId="50" fillId="0" borderId="67" xfId="3" applyFont="1" applyFill="1" applyBorder="1" applyAlignment="1" applyProtection="1">
      <alignment horizontal="left" vertical="center" wrapText="1"/>
      <protection locked="0"/>
    </xf>
    <xf numFmtId="0" fontId="52" fillId="0" borderId="67" xfId="3" applyFont="1" applyFill="1" applyBorder="1" applyAlignment="1" applyProtection="1">
      <alignment horizontal="left" vertical="center" wrapText="1" indent="1"/>
      <protection locked="0"/>
    </xf>
    <xf numFmtId="0" fontId="50" fillId="0" borderId="67" xfId="3" applyFont="1" applyFill="1" applyBorder="1" applyAlignment="1" applyProtection="1">
      <alignment horizontal="left" vertical="center" indent="1"/>
      <protection locked="0"/>
    </xf>
    <xf numFmtId="0" fontId="52" fillId="0" borderId="67" xfId="3" applyFont="1" applyFill="1" applyBorder="1" applyAlignment="1" applyProtection="1">
      <alignment horizontal="left" vertical="center" wrapText="1" indent="2"/>
      <protection locked="0"/>
    </xf>
    <xf numFmtId="0" fontId="52" fillId="0" borderId="67" xfId="3" applyFont="1" applyFill="1" applyBorder="1" applyAlignment="1" applyProtection="1">
      <alignment horizontal="left" vertical="center" indent="2" shrinkToFit="1"/>
      <protection locked="0"/>
    </xf>
    <xf numFmtId="0" fontId="52" fillId="0" borderId="51" xfId="3" applyFont="1" applyFill="1" applyBorder="1" applyAlignment="1" applyProtection="1">
      <alignment horizontal="left" vertical="center" wrapText="1" indent="2"/>
      <protection locked="0"/>
    </xf>
    <xf numFmtId="0" fontId="50" fillId="0" borderId="67" xfId="3" applyFont="1" applyFill="1" applyBorder="1" applyAlignment="1" applyProtection="1">
      <alignment vertical="center" wrapText="1"/>
      <protection locked="0"/>
    </xf>
    <xf numFmtId="0" fontId="52" fillId="0" borderId="67" xfId="3" applyFont="1" applyFill="1" applyBorder="1" applyAlignment="1" applyProtection="1">
      <alignment vertical="center" wrapText="1"/>
      <protection locked="0"/>
    </xf>
    <xf numFmtId="0" fontId="50" fillId="0" borderId="76" xfId="3" applyFont="1" applyFill="1" applyBorder="1" applyAlignment="1" applyProtection="1">
      <alignment vertical="center" wrapText="1"/>
      <protection locked="0"/>
    </xf>
    <xf numFmtId="38" fontId="52" fillId="0" borderId="21" xfId="2" applyFont="1" applyFill="1" applyBorder="1" applyAlignment="1" applyProtection="1">
      <alignment vertical="center" wrapText="1"/>
      <protection locked="0"/>
    </xf>
    <xf numFmtId="38" fontId="52" fillId="0" borderId="47" xfId="2" applyFont="1" applyFill="1" applyBorder="1" applyAlignment="1" applyProtection="1">
      <alignment vertical="center" wrapText="1"/>
      <protection locked="0"/>
    </xf>
    <xf numFmtId="38" fontId="52" fillId="0" borderId="68" xfId="2" applyFont="1" applyFill="1" applyBorder="1" applyAlignment="1" applyProtection="1">
      <alignment vertical="center" wrapText="1"/>
      <protection locked="0"/>
    </xf>
    <xf numFmtId="0" fontId="8"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38" fontId="57" fillId="0" borderId="47" xfId="2" applyFont="1" applyFill="1" applyBorder="1" applyAlignment="1">
      <alignment vertical="center" wrapText="1"/>
    </xf>
    <xf numFmtId="0" fontId="4" fillId="0" borderId="0" xfId="0" applyFont="1" applyAlignment="1" applyProtection="1">
      <alignment vertical="center" wrapText="1"/>
      <protection locked="0"/>
    </xf>
    <xf numFmtId="3" fontId="5" fillId="0" borderId="2" xfId="0" applyNumberFormat="1" applyFont="1" applyBorder="1" applyAlignment="1" applyProtection="1">
      <alignment horizontal="center" vertical="center" shrinkToFit="1"/>
      <protection locked="0"/>
    </xf>
    <xf numFmtId="3" fontId="5" fillId="0" borderId="7" xfId="0" applyNumberFormat="1" applyFont="1" applyBorder="1" applyAlignment="1" applyProtection="1">
      <alignment horizontal="center" vertical="center" shrinkToFit="1"/>
      <protection locked="0"/>
    </xf>
    <xf numFmtId="3" fontId="13" fillId="0" borderId="18" xfId="0" applyNumberFormat="1" applyFont="1" applyBorder="1" applyAlignment="1" applyProtection="1">
      <alignment vertical="center"/>
    </xf>
    <xf numFmtId="3" fontId="23" fillId="0" borderId="18" xfId="0" applyNumberFormat="1" applyFont="1" applyBorder="1" applyAlignment="1" applyProtection="1">
      <alignment vertical="center"/>
    </xf>
    <xf numFmtId="0" fontId="52" fillId="0" borderId="0" xfId="0" applyFont="1" applyFill="1" applyBorder="1" applyAlignment="1" applyProtection="1">
      <alignment vertical="center"/>
      <protection locked="0"/>
    </xf>
    <xf numFmtId="38" fontId="0" fillId="0" borderId="4" xfId="2" applyFont="1" applyFill="1" applyBorder="1" applyAlignment="1" applyProtection="1">
      <alignment vertical="center" wrapText="1"/>
    </xf>
    <xf numFmtId="38" fontId="2" fillId="0" borderId="4" xfId="2" applyFont="1" applyFill="1" applyBorder="1" applyAlignment="1" applyProtection="1">
      <alignment vertical="center" wrapText="1"/>
      <protection locked="0"/>
    </xf>
    <xf numFmtId="38" fontId="2" fillId="0" borderId="4" xfId="2" applyFont="1" applyFill="1" applyBorder="1" applyAlignment="1" applyProtection="1">
      <alignment vertical="center" shrinkToFit="1"/>
      <protection locked="0"/>
    </xf>
    <xf numFmtId="38" fontId="0" fillId="0" borderId="59" xfId="2" applyFont="1" applyFill="1" applyBorder="1" applyAlignment="1" applyProtection="1">
      <alignment vertical="center" wrapText="1"/>
    </xf>
    <xf numFmtId="38" fontId="2" fillId="0" borderId="68" xfId="2" applyFont="1" applyFill="1" applyBorder="1" applyAlignment="1" applyProtection="1">
      <alignment vertical="center" wrapText="1"/>
    </xf>
    <xf numFmtId="38" fontId="2" fillId="0" borderId="47" xfId="2" applyFont="1" applyFill="1" applyBorder="1" applyAlignment="1" applyProtection="1">
      <alignment vertical="center" shrinkToFit="1"/>
      <protection locked="0"/>
    </xf>
    <xf numFmtId="38" fontId="2" fillId="0" borderId="68" xfId="2" applyFill="1" applyBorder="1" applyAlignment="1" applyProtection="1">
      <alignment vertical="center" wrapText="1"/>
      <protection locked="0"/>
    </xf>
    <xf numFmtId="38" fontId="2" fillId="0" borderId="70" xfId="2" applyFont="1" applyFill="1" applyBorder="1" applyAlignment="1" applyProtection="1">
      <alignment vertical="center" wrapText="1"/>
    </xf>
    <xf numFmtId="0" fontId="52" fillId="0" borderId="67" xfId="3" applyFont="1" applyFill="1" applyBorder="1" applyAlignment="1" applyProtection="1">
      <alignment horizontal="right" vertical="center" wrapText="1"/>
      <protection locked="0"/>
    </xf>
    <xf numFmtId="0" fontId="52" fillId="0" borderId="67" xfId="3" applyFont="1" applyFill="1" applyBorder="1" applyAlignment="1" applyProtection="1">
      <alignment horizontal="left" vertical="center" indent="2"/>
      <protection locked="0"/>
    </xf>
    <xf numFmtId="0" fontId="59" fillId="0" borderId="0" xfId="0" applyFont="1" applyFill="1" applyBorder="1" applyAlignment="1" applyProtection="1">
      <alignment vertical="center" wrapText="1"/>
      <protection locked="0"/>
    </xf>
    <xf numFmtId="0" fontId="59" fillId="0" borderId="49" xfId="0" applyFont="1" applyFill="1" applyBorder="1" applyAlignment="1" applyProtection="1">
      <alignment vertical="center" wrapText="1"/>
      <protection locked="0"/>
    </xf>
    <xf numFmtId="0" fontId="59" fillId="0" borderId="0" xfId="0" applyFont="1" applyFill="1" applyBorder="1" applyAlignment="1" applyProtection="1">
      <alignment vertical="top" wrapText="1"/>
      <protection locked="0"/>
    </xf>
    <xf numFmtId="0" fontId="59" fillId="0" borderId="49" xfId="0" applyFont="1" applyFill="1" applyBorder="1" applyAlignment="1" applyProtection="1">
      <alignment vertical="top" wrapText="1"/>
      <protection locked="0"/>
    </xf>
    <xf numFmtId="0" fontId="50" fillId="0" borderId="0" xfId="3" applyFont="1" applyProtection="1">
      <alignment vertical="center"/>
      <protection locked="0"/>
    </xf>
    <xf numFmtId="38" fontId="61" fillId="0" borderId="0" xfId="2" applyFont="1" applyAlignment="1" applyProtection="1">
      <alignment horizontal="right" vertical="center"/>
      <protection locked="0"/>
    </xf>
    <xf numFmtId="38" fontId="62" fillId="38" borderId="10" xfId="2" applyFont="1" applyFill="1" applyBorder="1" applyAlignment="1" applyProtection="1">
      <alignment horizontal="center" vertical="center"/>
      <protection locked="0"/>
    </xf>
    <xf numFmtId="0" fontId="63" fillId="0" borderId="0" xfId="0" applyFont="1" applyFill="1" applyAlignment="1" applyProtection="1">
      <alignment horizontal="center"/>
      <protection locked="0"/>
    </xf>
    <xf numFmtId="9" fontId="4" fillId="0" borderId="23" xfId="2" applyNumberFormat="1" applyFont="1" applyFill="1" applyBorder="1" applyAlignment="1" applyProtection="1">
      <alignment vertical="center" wrapText="1"/>
      <protection locked="0"/>
    </xf>
    <xf numFmtId="38" fontId="4" fillId="0" borderId="0" xfId="0" applyNumberFormat="1" applyFont="1" applyAlignment="1" applyProtection="1">
      <alignment vertical="center" shrinkToFit="1"/>
      <protection locked="0"/>
    </xf>
    <xf numFmtId="3" fontId="5" fillId="0" borderId="30" xfId="0" applyNumberFormat="1" applyFont="1" applyBorder="1" applyAlignment="1" applyProtection="1">
      <alignment vertical="center" shrinkToFit="1"/>
    </xf>
    <xf numFmtId="3" fontId="4" fillId="0" borderId="30" xfId="0" applyNumberFormat="1" applyFont="1" applyBorder="1" applyAlignment="1" applyProtection="1">
      <alignment vertical="center"/>
      <protection locked="0"/>
    </xf>
    <xf numFmtId="38" fontId="4" fillId="0" borderId="30" xfId="0" applyNumberFormat="1" applyFont="1" applyBorder="1" applyAlignment="1" applyProtection="1">
      <alignment vertical="center" shrinkToFit="1"/>
      <protection locked="0"/>
    </xf>
    <xf numFmtId="3" fontId="4" fillId="0" borderId="32" xfId="0" applyNumberFormat="1" applyFont="1" applyBorder="1" applyAlignment="1" applyProtection="1">
      <alignment vertical="center"/>
    </xf>
    <xf numFmtId="3" fontId="23" fillId="0" borderId="16" xfId="0" applyNumberFormat="1" applyFont="1" applyBorder="1" applyAlignment="1" applyProtection="1">
      <alignment vertical="center"/>
    </xf>
    <xf numFmtId="58" fontId="23" fillId="0" borderId="12" xfId="0" applyNumberFormat="1" applyFont="1" applyBorder="1" applyAlignment="1">
      <alignment horizontal="right" vertical="center" shrinkToFit="1"/>
    </xf>
    <xf numFmtId="58" fontId="4" fillId="0" borderId="12" xfId="0" applyNumberFormat="1" applyFont="1" applyBorder="1" applyAlignment="1">
      <alignment vertical="center" shrinkToFit="1"/>
    </xf>
    <xf numFmtId="38" fontId="5" fillId="0" borderId="7" xfId="2" applyFont="1" applyBorder="1" applyAlignment="1">
      <alignment vertical="center" shrinkToFit="1"/>
    </xf>
    <xf numFmtId="38" fontId="5" fillId="0" borderId="6" xfId="2" applyFont="1" applyBorder="1" applyAlignment="1">
      <alignment vertical="center" shrinkToFit="1"/>
    </xf>
    <xf numFmtId="38" fontId="65" fillId="0" borderId="0" xfId="2" applyFont="1" applyAlignment="1" applyProtection="1">
      <alignment horizontal="right" vertical="center"/>
      <protection locked="0"/>
    </xf>
    <xf numFmtId="0" fontId="4" fillId="0" borderId="0" xfId="0" applyFont="1" applyAlignment="1" applyProtection="1">
      <alignment vertical="center" wrapText="1" shrinkToFit="1"/>
      <protection locked="0"/>
    </xf>
    <xf numFmtId="3" fontId="24" fillId="0" borderId="6" xfId="0" applyNumberFormat="1" applyFont="1" applyBorder="1" applyAlignment="1">
      <alignment vertical="center"/>
    </xf>
    <xf numFmtId="3" fontId="4" fillId="0" borderId="18" xfId="0" applyNumberFormat="1" applyFont="1" applyBorder="1" applyAlignment="1" applyProtection="1">
      <alignment vertical="center" shrinkToFit="1"/>
    </xf>
    <xf numFmtId="3" fontId="4" fillId="0" borderId="14" xfId="0" applyNumberFormat="1" applyFont="1" applyBorder="1" applyAlignment="1" applyProtection="1">
      <alignment vertical="center" shrinkToFit="1"/>
    </xf>
    <xf numFmtId="3" fontId="4" fillId="0" borderId="14" xfId="2" applyNumberFormat="1" applyFont="1" applyBorder="1" applyAlignment="1" applyProtection="1">
      <alignment vertical="center" shrinkToFit="1"/>
    </xf>
    <xf numFmtId="3" fontId="4" fillId="0" borderId="18" xfId="2" applyNumberFormat="1" applyFont="1" applyBorder="1" applyAlignment="1" applyProtection="1">
      <alignment vertical="center" shrinkToFit="1"/>
    </xf>
    <xf numFmtId="0" fontId="4" fillId="0" borderId="6" xfId="0" applyFont="1" applyBorder="1" applyAlignment="1" applyProtection="1">
      <alignment vertical="center" shrinkToFit="1"/>
      <protection locked="0"/>
    </xf>
    <xf numFmtId="3" fontId="4" fillId="0" borderId="13" xfId="2" applyNumberFormat="1" applyFont="1" applyBorder="1" applyAlignment="1" applyProtection="1">
      <alignment vertical="center" shrinkToFit="1"/>
      <protection locked="0"/>
    </xf>
    <xf numFmtId="3" fontId="4" fillId="0" borderId="17" xfId="2" applyNumberFormat="1" applyFont="1" applyBorder="1" applyAlignment="1" applyProtection="1">
      <alignment vertical="center" shrinkToFit="1"/>
      <protection locked="0"/>
    </xf>
    <xf numFmtId="3" fontId="4" fillId="0" borderId="15" xfId="0" applyNumberFormat="1" applyFont="1" applyBorder="1" applyAlignment="1" applyProtection="1">
      <alignment vertical="center" shrinkToFit="1"/>
    </xf>
    <xf numFmtId="3" fontId="4" fillId="0" borderId="19" xfId="0" applyNumberFormat="1" applyFont="1" applyBorder="1" applyAlignment="1" applyProtection="1">
      <alignment vertical="center" shrinkToFit="1"/>
    </xf>
    <xf numFmtId="38" fontId="0" fillId="0" borderId="67" xfId="2" applyFont="1" applyFill="1" applyBorder="1" applyAlignment="1" applyProtection="1">
      <alignment vertical="center" wrapText="1"/>
    </xf>
    <xf numFmtId="0" fontId="6" fillId="0" borderId="0" xfId="0" applyFont="1" applyAlignment="1" applyProtection="1">
      <alignment horizontal="left" vertical="center"/>
    </xf>
    <xf numFmtId="38" fontId="52" fillId="0" borderId="47" xfId="2" applyFont="1" applyFill="1" applyBorder="1" applyAlignment="1" applyProtection="1">
      <alignment vertical="center" wrapText="1"/>
    </xf>
    <xf numFmtId="38" fontId="52" fillId="0" borderId="10" xfId="2" applyFont="1" applyFill="1" applyBorder="1" applyAlignment="1" applyProtection="1">
      <alignment vertical="center" wrapText="1"/>
    </xf>
    <xf numFmtId="38" fontId="52" fillId="0" borderId="68" xfId="2" applyFont="1" applyFill="1" applyBorder="1" applyAlignment="1" applyProtection="1">
      <alignment vertical="center" wrapText="1"/>
    </xf>
    <xf numFmtId="38" fontId="52" fillId="0" borderId="21" xfId="2" applyFont="1" applyFill="1" applyBorder="1" applyAlignment="1" applyProtection="1">
      <alignment vertical="center" wrapText="1"/>
    </xf>
    <xf numFmtId="38" fontId="52" fillId="0" borderId="4" xfId="2" applyFont="1" applyFill="1" applyBorder="1" applyAlignment="1" applyProtection="1">
      <alignment vertical="center" wrapText="1"/>
    </xf>
    <xf numFmtId="38" fontId="52" fillId="0" borderId="23" xfId="2" applyFont="1" applyFill="1" applyBorder="1" applyAlignment="1" applyProtection="1">
      <alignment vertical="center"/>
    </xf>
    <xf numFmtId="9" fontId="52" fillId="0" borderId="10" xfId="2" applyNumberFormat="1" applyFont="1" applyFill="1" applyBorder="1" applyAlignment="1" applyProtection="1">
      <alignment vertical="center" wrapText="1"/>
    </xf>
    <xf numFmtId="9" fontId="52" fillId="0" borderId="4" xfId="2" applyNumberFormat="1" applyFont="1" applyFill="1" applyBorder="1" applyAlignment="1" applyProtection="1">
      <alignment vertical="center" wrapText="1"/>
    </xf>
    <xf numFmtId="0" fontId="50" fillId="0" borderId="67" xfId="3" applyFont="1" applyFill="1" applyBorder="1" applyAlignment="1" applyProtection="1">
      <alignment vertical="center" wrapText="1"/>
    </xf>
    <xf numFmtId="9" fontId="2" fillId="0" borderId="10" xfId="2" applyNumberFormat="1" applyFont="1" applyFill="1" applyBorder="1" applyAlignment="1" applyProtection="1">
      <alignment vertical="center" wrapText="1"/>
    </xf>
    <xf numFmtId="9" fontId="4" fillId="0" borderId="10" xfId="2" applyNumberFormat="1" applyFont="1" applyFill="1" applyBorder="1" applyAlignment="1" applyProtection="1">
      <alignment vertical="center" wrapText="1"/>
    </xf>
    <xf numFmtId="9" fontId="4" fillId="0" borderId="4" xfId="2" applyNumberFormat="1" applyFont="1" applyFill="1" applyBorder="1" applyAlignment="1" applyProtection="1">
      <alignment vertical="center" wrapText="1"/>
    </xf>
    <xf numFmtId="9" fontId="2" fillId="0" borderId="67" xfId="2" applyNumberFormat="1" applyFont="1" applyFill="1" applyBorder="1" applyAlignment="1" applyProtection="1">
      <alignment vertical="center" wrapText="1"/>
    </xf>
    <xf numFmtId="38" fontId="52" fillId="0" borderId="69" xfId="2" applyFont="1" applyFill="1" applyBorder="1" applyAlignment="1" applyProtection="1">
      <alignment vertical="center" wrapText="1"/>
    </xf>
    <xf numFmtId="38" fontId="52" fillId="0" borderId="58" xfId="2" applyFont="1" applyFill="1" applyBorder="1" applyAlignment="1" applyProtection="1">
      <alignment vertical="center" wrapText="1"/>
    </xf>
    <xf numFmtId="38" fontId="52" fillId="0" borderId="70" xfId="2" applyFont="1" applyFill="1" applyBorder="1" applyAlignment="1" applyProtection="1">
      <alignment vertical="center" wrapText="1"/>
    </xf>
    <xf numFmtId="38" fontId="52" fillId="0" borderId="60" xfId="2" applyFont="1" applyFill="1" applyBorder="1" applyAlignment="1" applyProtection="1">
      <alignment vertical="center" wrapText="1"/>
    </xf>
    <xf numFmtId="38" fontId="52" fillId="0" borderId="59" xfId="2" applyFont="1" applyFill="1" applyBorder="1" applyAlignment="1" applyProtection="1">
      <alignment vertical="center" wrapText="1"/>
    </xf>
    <xf numFmtId="0" fontId="59" fillId="0" borderId="42" xfId="0" applyFont="1" applyFill="1" applyBorder="1" applyAlignment="1" applyProtection="1">
      <alignment vertical="center" wrapText="1"/>
    </xf>
    <xf numFmtId="38" fontId="52" fillId="0" borderId="24" xfId="2" applyFont="1" applyFill="1" applyBorder="1" applyAlignment="1" applyProtection="1">
      <alignment vertical="center"/>
    </xf>
    <xf numFmtId="38" fontId="0" fillId="0" borderId="69" xfId="2" applyFont="1" applyFill="1" applyBorder="1" applyAlignment="1" applyProtection="1">
      <alignment vertical="center" wrapText="1"/>
    </xf>
    <xf numFmtId="38" fontId="0" fillId="0" borderId="58" xfId="2" applyFont="1" applyFill="1" applyBorder="1" applyAlignment="1" applyProtection="1">
      <alignment vertical="center" wrapText="1"/>
    </xf>
    <xf numFmtId="38" fontId="0" fillId="0" borderId="60" xfId="2" applyFont="1" applyFill="1" applyBorder="1" applyAlignment="1" applyProtection="1">
      <alignment vertical="center" wrapText="1"/>
    </xf>
    <xf numFmtId="0" fontId="5" fillId="0" borderId="4" xfId="0" applyFont="1" applyBorder="1" applyAlignment="1" applyProtection="1">
      <alignment horizontal="center" vertical="center" shrinkToFit="1"/>
      <protection locked="0"/>
    </xf>
    <xf numFmtId="3" fontId="5" fillId="0" borderId="10" xfId="0" applyNumberFormat="1"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0" xfId="0" applyFont="1" applyBorder="1" applyAlignment="1">
      <alignment horizontal="center" vertical="center" shrinkToFit="1"/>
    </xf>
    <xf numFmtId="3" fontId="5" fillId="0" borderId="10" xfId="0" applyNumberFormat="1"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 xfId="0" applyFont="1" applyBorder="1" applyAlignment="1" applyProtection="1">
      <alignment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7" fillId="0" borderId="2" xfId="0" applyFont="1" applyBorder="1" applyAlignment="1" applyProtection="1">
      <alignment horizontal="right" vertical="center"/>
      <protection locked="0"/>
    </xf>
    <xf numFmtId="0" fontId="5" fillId="0" borderId="7" xfId="0" applyFont="1" applyBorder="1" applyAlignment="1" applyProtection="1">
      <alignment horizontal="right" vertical="center" shrinkToFit="1"/>
      <protection locked="0"/>
    </xf>
    <xf numFmtId="0" fontId="5" fillId="0" borderId="12" xfId="0" applyFont="1" applyBorder="1" applyAlignment="1" applyProtection="1">
      <alignment horizontal="right" vertical="center" shrinkToFit="1"/>
      <protection locked="0"/>
    </xf>
    <xf numFmtId="0" fontId="7" fillId="0" borderId="7" xfId="0" applyFont="1" applyBorder="1" applyAlignment="1" applyProtection="1">
      <alignment horizontal="right" vertical="center"/>
      <protection locked="0"/>
    </xf>
    <xf numFmtId="0" fontId="54" fillId="0" borderId="0" xfId="0" applyFont="1" applyBorder="1" applyAlignment="1" applyProtection="1">
      <alignment vertical="center"/>
      <protection locked="0"/>
    </xf>
    <xf numFmtId="0" fontId="54" fillId="0" borderId="0" xfId="0" applyFont="1" applyBorder="1" applyAlignment="1" applyProtection="1">
      <alignment vertical="center" shrinkToFit="1"/>
      <protection locked="0"/>
    </xf>
    <xf numFmtId="0" fontId="54" fillId="0" borderId="0" xfId="0" applyFont="1" applyBorder="1" applyAlignment="1" applyProtection="1">
      <alignment horizontal="center" vertical="center" shrinkToFit="1"/>
      <protection locked="0"/>
    </xf>
    <xf numFmtId="3" fontId="54" fillId="0" borderId="0" xfId="0" applyNumberFormat="1" applyFont="1" applyBorder="1" applyAlignment="1" applyProtection="1">
      <alignment vertical="center"/>
      <protection locked="0"/>
    </xf>
    <xf numFmtId="0" fontId="5" fillId="0" borderId="4"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protection locked="0"/>
    </xf>
    <xf numFmtId="0" fontId="4" fillId="0" borderId="0" xfId="0" applyFont="1" applyBorder="1" applyAlignment="1" applyProtection="1">
      <alignment horizontal="left" vertical="top" wrapText="1"/>
      <protection locked="0"/>
    </xf>
    <xf numFmtId="0" fontId="4" fillId="0" borderId="0" xfId="0" applyFont="1" applyAlignment="1" applyProtection="1">
      <alignment horizontal="center" vertical="center"/>
      <protection locked="0"/>
    </xf>
    <xf numFmtId="0" fontId="4" fillId="0" borderId="0" xfId="0" applyFont="1" applyProtection="1">
      <protection locked="0"/>
    </xf>
    <xf numFmtId="0" fontId="16"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0" fontId="4" fillId="0" borderId="12" xfId="0" applyFont="1" applyBorder="1" applyAlignment="1" applyProtection="1">
      <alignment horizontal="left" vertical="center" shrinkToFit="1"/>
    </xf>
    <xf numFmtId="0" fontId="4" fillId="0" borderId="0" xfId="0" applyFont="1" applyBorder="1" applyAlignment="1" applyProtection="1">
      <alignment horizontal="left" vertical="top" shrinkToFit="1"/>
      <protection locked="0"/>
    </xf>
    <xf numFmtId="0" fontId="4" fillId="0" borderId="0" xfId="0" applyFont="1" applyAlignment="1" applyProtection="1">
      <alignment horizontal="left" vertical="center" shrinkToFit="1"/>
      <protection locked="0"/>
    </xf>
    <xf numFmtId="0" fontId="4" fillId="0" borderId="0" xfId="0" applyFont="1" applyAlignment="1" applyProtection="1">
      <alignment horizontal="left" vertical="top" shrinkToFit="1"/>
      <protection locked="0"/>
    </xf>
    <xf numFmtId="0" fontId="4" fillId="0" borderId="6"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54" fillId="0" borderId="6" xfId="0" applyFont="1" applyBorder="1" applyAlignment="1" applyProtection="1">
      <alignment horizontal="center" vertical="center"/>
    </xf>
    <xf numFmtId="0" fontId="54" fillId="0" borderId="0" xfId="0" applyFont="1" applyBorder="1" applyAlignment="1" applyProtection="1">
      <alignment horizontal="center" vertical="center"/>
    </xf>
    <xf numFmtId="0" fontId="54" fillId="0" borderId="12" xfId="0" applyFont="1" applyBorder="1" applyAlignment="1" applyProtection="1">
      <alignment horizontal="center" vertical="center"/>
    </xf>
    <xf numFmtId="0" fontId="17" fillId="0" borderId="0" xfId="0" applyFont="1" applyBorder="1" applyAlignment="1" applyProtection="1">
      <alignment horizontal="left" vertical="top" shrinkToFit="1"/>
      <protection locked="0"/>
    </xf>
    <xf numFmtId="0" fontId="4" fillId="0" borderId="0" xfId="0" applyFont="1" applyBorder="1" applyAlignment="1" applyProtection="1">
      <alignment horizontal="center" vertical="top" shrinkToFit="1"/>
      <protection locked="0"/>
    </xf>
    <xf numFmtId="0" fontId="5" fillId="0" borderId="8"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38" fontId="13" fillId="0" borderId="0" xfId="0" applyNumberFormat="1" applyFont="1" applyBorder="1" applyAlignment="1" applyProtection="1">
      <alignment horizontal="center" vertical="center" shrinkToFit="1"/>
    </xf>
    <xf numFmtId="0" fontId="24" fillId="0" borderId="0" xfId="0" applyFont="1" applyAlignment="1" applyProtection="1">
      <alignment horizontal="left" vertical="center"/>
      <protection locked="0"/>
    </xf>
    <xf numFmtId="0" fontId="13" fillId="0" borderId="0" xfId="0" applyFont="1" applyBorder="1" applyAlignment="1" applyProtection="1">
      <alignment horizontal="center" vertical="center" shrinkToFit="1"/>
    </xf>
    <xf numFmtId="0" fontId="57" fillId="0" borderId="0" xfId="0" applyFont="1" applyBorder="1" applyAlignment="1" applyProtection="1">
      <alignment horizontal="left" vertical="center" wrapText="1" shrinkToFit="1"/>
    </xf>
    <xf numFmtId="3" fontId="5" fillId="0" borderId="4" xfId="0" applyNumberFormat="1" applyFont="1" applyBorder="1" applyAlignment="1" applyProtection="1">
      <alignment horizontal="center" vertical="center" shrinkToFit="1"/>
      <protection locked="0"/>
    </xf>
    <xf numFmtId="3" fontId="5" fillId="0" borderId="21" xfId="0" applyNumberFormat="1" applyFont="1" applyBorder="1" applyAlignment="1" applyProtection="1">
      <alignment horizontal="center" vertical="center" shrinkToFit="1"/>
      <protection locked="0"/>
    </xf>
    <xf numFmtId="0" fontId="4" fillId="0" borderId="6"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5" fillId="0" borderId="1" xfId="0" applyFont="1"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0" fillId="0" borderId="7"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5" fillId="0" borderId="2" xfId="0" applyFont="1" applyBorder="1" applyAlignment="1" applyProtection="1">
      <alignment horizontal="center" vertical="center" wrapText="1" shrinkToFit="1"/>
      <protection locked="0"/>
    </xf>
    <xf numFmtId="0" fontId="0" fillId="0" borderId="7" xfId="0" applyBorder="1" applyAlignment="1" applyProtection="1">
      <alignment vertical="center" wrapText="1" shrinkToFit="1"/>
      <protection locked="0"/>
    </xf>
    <xf numFmtId="0" fontId="0" fillId="0" borderId="9" xfId="0" applyBorder="1" applyAlignment="1" applyProtection="1">
      <alignment vertical="center" wrapText="1" shrinkToFit="1"/>
      <protection locked="0"/>
    </xf>
    <xf numFmtId="0" fontId="14" fillId="0" borderId="1" xfId="0" applyFont="1" applyBorder="1" applyAlignment="1" applyProtection="1">
      <alignment horizontal="center" vertical="center" wrapText="1" shrinkToFit="1"/>
      <protection locked="0"/>
    </xf>
    <xf numFmtId="0" fontId="13" fillId="0" borderId="6" xfId="0" applyFont="1" applyBorder="1" applyAlignment="1" applyProtection="1">
      <alignment vertical="center" wrapText="1" shrinkToFit="1"/>
      <protection locked="0"/>
    </xf>
    <xf numFmtId="0" fontId="13" fillId="0" borderId="8" xfId="0" applyFont="1" applyBorder="1" applyAlignment="1" applyProtection="1">
      <alignment vertical="center" wrapText="1" shrinkToFit="1"/>
      <protection locked="0"/>
    </xf>
    <xf numFmtId="0" fontId="7" fillId="0" borderId="2" xfId="0" applyFont="1" applyBorder="1" applyAlignment="1" applyProtection="1">
      <alignment horizontal="center" vertical="center" wrapText="1" shrinkToFit="1"/>
      <protection locked="0"/>
    </xf>
    <xf numFmtId="0" fontId="23" fillId="0" borderId="7" xfId="0" applyFont="1" applyBorder="1" applyAlignment="1" applyProtection="1">
      <alignment vertical="center" wrapText="1" shrinkToFit="1"/>
      <protection locked="0"/>
    </xf>
    <xf numFmtId="0" fontId="23" fillId="0" borderId="9" xfId="0" applyFont="1" applyBorder="1" applyAlignment="1" applyProtection="1">
      <alignment vertical="center" wrapText="1" shrinkToFit="1"/>
      <protection locked="0"/>
    </xf>
    <xf numFmtId="0" fontId="5" fillId="0" borderId="9" xfId="0" applyFont="1" applyBorder="1" applyAlignment="1" applyProtection="1">
      <alignment horizontal="center" vertical="center" shrinkToFit="1"/>
      <protection locked="0"/>
    </xf>
    <xf numFmtId="0" fontId="5" fillId="0" borderId="5" xfId="0" applyFont="1" applyBorder="1" applyAlignment="1" applyProtection="1">
      <alignment vertical="center" shrinkToFit="1"/>
      <protection locked="0"/>
    </xf>
    <xf numFmtId="0" fontId="0" fillId="0" borderId="11" xfId="0" applyBorder="1" applyAlignment="1" applyProtection="1">
      <alignment vertical="center" shrinkToFit="1"/>
      <protection locked="0"/>
    </xf>
    <xf numFmtId="0" fontId="4" fillId="0" borderId="0" xfId="0" applyFont="1" applyAlignment="1" applyProtection="1">
      <alignment horizontal="left" vertical="center" indent="3"/>
      <protection locked="0"/>
    </xf>
    <xf numFmtId="0" fontId="4" fillId="0" borderId="0" xfId="0" applyFont="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left" vertical="center"/>
      <protection locked="0"/>
    </xf>
    <xf numFmtId="0" fontId="4" fillId="0" borderId="0" xfId="0" applyFont="1" applyAlignment="1" applyProtection="1">
      <alignment horizontal="left" vertical="center" wrapText="1" indent="3"/>
      <protection locked="0"/>
    </xf>
    <xf numFmtId="0" fontId="5" fillId="0" borderId="5"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shrinkToFit="1"/>
      <protection locked="0"/>
    </xf>
    <xf numFmtId="0" fontId="4" fillId="0" borderId="6"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8" xfId="0" applyFont="1" applyBorder="1" applyAlignment="1" applyProtection="1">
      <alignment horizontal="left" vertical="center" shrinkToFit="1"/>
    </xf>
    <xf numFmtId="0" fontId="4" fillId="0" borderId="43" xfId="0" applyFont="1" applyBorder="1" applyAlignment="1" applyProtection="1">
      <alignment horizontal="left" vertical="center" shrinkToFit="1"/>
    </xf>
    <xf numFmtId="0" fontId="4" fillId="0" borderId="11" xfId="0" applyFont="1" applyBorder="1" applyAlignment="1" applyProtection="1">
      <alignment horizontal="left" vertical="center" shrinkToFit="1"/>
    </xf>
    <xf numFmtId="0" fontId="4" fillId="0" borderId="0" xfId="0" applyFont="1" applyAlignment="1" applyProtection="1">
      <alignment horizontal="left" vertical="center" wrapText="1" shrinkToFit="1"/>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14" fillId="0" borderId="2" xfId="0" applyFont="1" applyBorder="1" applyAlignment="1" applyProtection="1">
      <alignment horizontal="center" vertical="center" wrapText="1" shrinkToFit="1"/>
      <protection locked="0"/>
    </xf>
    <xf numFmtId="0" fontId="14" fillId="0" borderId="7" xfId="0" applyFont="1" applyBorder="1" applyAlignment="1" applyProtection="1">
      <alignment horizontal="center" vertical="center" wrapText="1" shrinkToFit="1"/>
      <protection locked="0"/>
    </xf>
    <xf numFmtId="0" fontId="14" fillId="0" borderId="9" xfId="0" applyFont="1" applyBorder="1" applyAlignment="1" applyProtection="1">
      <alignment horizontal="center" vertical="center" wrapText="1" shrinkToFit="1"/>
      <protection locked="0"/>
    </xf>
    <xf numFmtId="0" fontId="4" fillId="0" borderId="0" xfId="0" applyFont="1" applyAlignment="1" applyProtection="1">
      <alignment horizontal="left" vertical="top" wrapText="1" shrinkToFit="1"/>
      <protection locked="0"/>
    </xf>
    <xf numFmtId="0" fontId="4" fillId="0" borderId="0" xfId="0" applyFont="1" applyAlignment="1" applyProtection="1">
      <alignment horizontal="left" vertical="center" wrapText="1" indent="2"/>
      <protection locked="0"/>
    </xf>
    <xf numFmtId="3" fontId="5" fillId="0" borderId="2" xfId="0" applyNumberFormat="1" applyFont="1" applyBorder="1" applyAlignment="1" applyProtection="1">
      <alignment horizontal="center" vertical="center" shrinkToFit="1"/>
      <protection locked="0"/>
    </xf>
    <xf numFmtId="3" fontId="5" fillId="0" borderId="9" xfId="0" applyNumberFormat="1" applyFont="1" applyBorder="1" applyAlignment="1" applyProtection="1">
      <alignment horizontal="center" vertical="center" shrinkToFit="1"/>
      <protection locked="0"/>
    </xf>
    <xf numFmtId="3" fontId="5" fillId="0" borderId="1" xfId="0" applyNumberFormat="1" applyFont="1" applyBorder="1" applyAlignment="1" applyProtection="1">
      <alignment horizontal="center" vertical="center" shrinkToFit="1"/>
      <protection locked="0"/>
    </xf>
    <xf numFmtId="3" fontId="5" fillId="0" borderId="5" xfId="0" applyNumberFormat="1" applyFont="1" applyBorder="1" applyAlignment="1" applyProtection="1">
      <alignment horizontal="center" vertical="center" shrinkToFit="1"/>
      <protection locked="0"/>
    </xf>
    <xf numFmtId="3" fontId="5" fillId="0" borderId="8" xfId="0" applyNumberFormat="1" applyFont="1" applyBorder="1" applyAlignment="1" applyProtection="1">
      <alignment horizontal="center" vertical="center" shrinkToFit="1"/>
      <protection locked="0"/>
    </xf>
    <xf numFmtId="3" fontId="5" fillId="0" borderId="11" xfId="0" applyNumberFormat="1"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14" fillId="0" borderId="5" xfId="0" applyFont="1" applyBorder="1" applyAlignment="1" applyProtection="1">
      <alignment horizontal="center" vertical="center" wrapText="1" shrinkToFit="1"/>
      <protection locked="0"/>
    </xf>
    <xf numFmtId="0" fontId="14" fillId="0" borderId="6" xfId="0" applyFont="1" applyBorder="1" applyAlignment="1" applyProtection="1">
      <alignment horizontal="center" vertical="center" wrapText="1" shrinkToFit="1"/>
      <protection locked="0"/>
    </xf>
    <xf numFmtId="0" fontId="14" fillId="0" borderId="12" xfId="0" applyFont="1" applyBorder="1" applyAlignment="1" applyProtection="1">
      <alignment horizontal="center" vertical="center" wrapText="1" shrinkToFit="1"/>
      <protection locked="0"/>
    </xf>
    <xf numFmtId="0" fontId="14" fillId="0" borderId="8" xfId="0" applyFont="1" applyBorder="1" applyAlignment="1" applyProtection="1">
      <alignment horizontal="center" vertical="center" wrapText="1" shrinkToFit="1"/>
      <protection locked="0"/>
    </xf>
    <xf numFmtId="0" fontId="14" fillId="0" borderId="11"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protection locked="0"/>
    </xf>
    <xf numFmtId="0" fontId="15" fillId="0" borderId="0" xfId="0" applyFont="1" applyBorder="1" applyAlignment="1" applyProtection="1">
      <alignment horizontal="left" vertical="center"/>
      <protection locked="0"/>
    </xf>
    <xf numFmtId="0" fontId="5" fillId="0" borderId="22" xfId="0" applyFont="1" applyBorder="1" applyAlignment="1" applyProtection="1">
      <alignment horizontal="center" vertical="center" shrinkToFit="1"/>
      <protection locked="0"/>
    </xf>
    <xf numFmtId="3" fontId="5" fillId="0" borderId="7" xfId="0" applyNumberFormat="1" applyFont="1" applyBorder="1" applyAlignment="1" applyProtection="1">
      <alignment horizontal="center" vertical="center" shrinkToFit="1"/>
      <protection locked="0"/>
    </xf>
    <xf numFmtId="3" fontId="5" fillId="0" borderId="6" xfId="0" applyNumberFormat="1" applyFont="1" applyBorder="1" applyAlignment="1" applyProtection="1">
      <alignment horizontal="center" vertical="center" shrinkToFit="1"/>
      <protection locked="0"/>
    </xf>
    <xf numFmtId="3" fontId="5" fillId="0" borderId="12" xfId="0" applyNumberFormat="1"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3" fontId="5" fillId="0" borderId="10" xfId="0" applyNumberFormat="1" applyFont="1" applyBorder="1" applyAlignment="1" applyProtection="1">
      <alignment horizontal="center" vertical="center" shrinkToFit="1"/>
      <protection locked="0"/>
    </xf>
    <xf numFmtId="3" fontId="5" fillId="0" borderId="10" xfId="2" applyNumberFormat="1" applyFont="1" applyBorder="1" applyAlignment="1" applyProtection="1">
      <alignment horizontal="center" vertical="center" shrinkToFit="1"/>
    </xf>
    <xf numFmtId="3" fontId="5" fillId="0" borderId="4" xfId="0" applyNumberFormat="1" applyFont="1" applyBorder="1" applyAlignment="1" applyProtection="1">
      <alignment horizontal="center" vertical="center" shrinkToFit="1"/>
    </xf>
    <xf numFmtId="3" fontId="5" fillId="0" borderId="21" xfId="0" applyNumberFormat="1" applyFont="1" applyBorder="1" applyAlignment="1" applyProtection="1">
      <alignment horizontal="center" vertical="center" shrinkToFit="1"/>
    </xf>
    <xf numFmtId="3" fontId="5" fillId="0" borderId="1" xfId="0" applyNumberFormat="1" applyFont="1" applyBorder="1" applyAlignment="1" applyProtection="1">
      <alignment horizontal="center" vertical="center" shrinkToFit="1"/>
    </xf>
    <xf numFmtId="3" fontId="5" fillId="0" borderId="5" xfId="0" applyNumberFormat="1" applyFont="1" applyBorder="1" applyAlignment="1" applyProtection="1">
      <alignment horizontal="center" vertical="center" shrinkToFit="1"/>
    </xf>
    <xf numFmtId="3" fontId="5" fillId="0" borderId="6" xfId="0" applyNumberFormat="1" applyFont="1" applyBorder="1" applyAlignment="1" applyProtection="1">
      <alignment horizontal="center" vertical="center" shrinkToFit="1"/>
    </xf>
    <xf numFmtId="3" fontId="5" fillId="0" borderId="12" xfId="0" applyNumberFormat="1" applyFont="1" applyBorder="1" applyAlignment="1" applyProtection="1">
      <alignment horizontal="center" vertical="center" shrinkToFit="1"/>
    </xf>
    <xf numFmtId="3" fontId="5" fillId="0" borderId="8" xfId="0" applyNumberFormat="1" applyFont="1" applyBorder="1" applyAlignment="1" applyProtection="1">
      <alignment horizontal="center" vertical="center" shrinkToFit="1"/>
    </xf>
    <xf numFmtId="3" fontId="5" fillId="0" borderId="11" xfId="0" applyNumberFormat="1" applyFont="1" applyBorder="1" applyAlignment="1" applyProtection="1">
      <alignment horizontal="center" vertical="center" shrinkToFit="1"/>
    </xf>
    <xf numFmtId="3" fontId="5" fillId="0" borderId="4" xfId="2" applyNumberFormat="1" applyFont="1" applyBorder="1" applyAlignment="1" applyProtection="1">
      <alignment horizontal="center" vertical="center" shrinkToFit="1"/>
    </xf>
    <xf numFmtId="3" fontId="5" fillId="0" borderId="21" xfId="2" applyNumberFormat="1" applyFont="1" applyBorder="1" applyAlignment="1" applyProtection="1">
      <alignment horizontal="center" vertical="center" shrinkToFit="1"/>
    </xf>
    <xf numFmtId="0" fontId="6" fillId="0" borderId="0" xfId="2" applyNumberFormat="1" applyFont="1" applyAlignment="1" applyProtection="1">
      <alignment horizontal="left" vertical="center"/>
    </xf>
    <xf numFmtId="0" fontId="52" fillId="0" borderId="67" xfId="0" applyFont="1" applyFill="1" applyBorder="1" applyAlignment="1" applyProtection="1">
      <alignment horizontal="center" vertical="center"/>
      <protection locked="0"/>
    </xf>
    <xf numFmtId="0" fontId="49" fillId="0" borderId="64" xfId="0" applyFont="1" applyFill="1" applyBorder="1" applyAlignment="1" applyProtection="1">
      <alignment horizontal="center" vertical="center"/>
      <protection locked="0"/>
    </xf>
    <xf numFmtId="0" fontId="49" fillId="0" borderId="65" xfId="0" applyFont="1" applyFill="1" applyBorder="1" applyAlignment="1" applyProtection="1">
      <alignment horizontal="center" vertical="center"/>
      <protection locked="0"/>
    </xf>
    <xf numFmtId="0" fontId="49" fillId="0" borderId="66" xfId="0" applyFont="1" applyFill="1" applyBorder="1" applyAlignment="1" applyProtection="1">
      <alignment horizontal="center" vertical="center"/>
      <protection locked="0"/>
    </xf>
    <xf numFmtId="38" fontId="6" fillId="0" borderId="0" xfId="2" applyFont="1" applyAlignment="1" applyProtection="1">
      <alignment horizontal="center" vertical="center"/>
    </xf>
    <xf numFmtId="0" fontId="52" fillId="0" borderId="55" xfId="0" applyFont="1" applyBorder="1" applyAlignment="1" applyProtection="1">
      <alignment horizontal="center" vertical="center"/>
      <protection locked="0"/>
    </xf>
    <xf numFmtId="0" fontId="52" fillId="0" borderId="67" xfId="0" applyFont="1" applyBorder="1" applyAlignment="1" applyProtection="1">
      <alignment horizontal="center" vertical="center"/>
      <protection locked="0"/>
    </xf>
    <xf numFmtId="0" fontId="49" fillId="0" borderId="64" xfId="0" applyFont="1" applyBorder="1" applyAlignment="1" applyProtection="1">
      <alignment horizontal="center" vertical="center"/>
      <protection locked="0"/>
    </xf>
    <xf numFmtId="0" fontId="49" fillId="0" borderId="65" xfId="0" applyFont="1" applyBorder="1" applyAlignment="1" applyProtection="1">
      <alignment horizontal="center" vertical="center"/>
      <protection locked="0"/>
    </xf>
    <xf numFmtId="0" fontId="49" fillId="0" borderId="66" xfId="0" applyFont="1" applyBorder="1" applyAlignment="1" applyProtection="1">
      <alignment horizontal="center" vertical="center"/>
      <protection locked="0"/>
    </xf>
    <xf numFmtId="38" fontId="52" fillId="0" borderId="47" xfId="2" applyFont="1" applyFill="1" applyBorder="1" applyAlignment="1" applyProtection="1">
      <alignment horizontal="left" vertical="center" wrapText="1"/>
    </xf>
    <xf numFmtId="38" fontId="52" fillId="0" borderId="10" xfId="2" applyFont="1" applyFill="1" applyBorder="1" applyAlignment="1" applyProtection="1">
      <alignment horizontal="left" vertical="center" wrapText="1"/>
    </xf>
    <xf numFmtId="38" fontId="52" fillId="0" borderId="68" xfId="2" applyFont="1" applyFill="1" applyBorder="1" applyAlignment="1" applyProtection="1">
      <alignment horizontal="center" vertical="center" wrapText="1"/>
    </xf>
    <xf numFmtId="38" fontId="52" fillId="0" borderId="73" xfId="2" applyFont="1" applyFill="1" applyBorder="1" applyAlignment="1" applyProtection="1">
      <alignment horizontal="center" vertical="center" wrapText="1"/>
      <protection locked="0"/>
    </xf>
    <xf numFmtId="38" fontId="52" fillId="0" borderId="74" xfId="2" applyFont="1" applyFill="1" applyBorder="1" applyAlignment="1" applyProtection="1">
      <alignment horizontal="center" vertical="center" wrapText="1"/>
      <protection locked="0"/>
    </xf>
    <xf numFmtId="38" fontId="52" fillId="0" borderId="1" xfId="2" applyFont="1" applyFill="1" applyBorder="1" applyAlignment="1" applyProtection="1">
      <alignment horizontal="center" vertical="center" wrapText="1"/>
      <protection locked="0"/>
    </xf>
    <xf numFmtId="38" fontId="52" fillId="0" borderId="8" xfId="2" applyFont="1" applyFill="1" applyBorder="1" applyAlignment="1" applyProtection="1">
      <alignment horizontal="center" vertical="center" wrapText="1"/>
      <protection locked="0"/>
    </xf>
    <xf numFmtId="38" fontId="52" fillId="0" borderId="62" xfId="2" applyFont="1" applyFill="1" applyBorder="1" applyAlignment="1" applyProtection="1">
      <alignment horizontal="center" vertical="center"/>
      <protection locked="0"/>
    </xf>
    <xf numFmtId="38" fontId="52" fillId="0" borderId="75" xfId="2" applyFont="1" applyFill="1" applyBorder="1" applyAlignment="1" applyProtection="1">
      <alignment horizontal="center" vertical="center"/>
      <protection locked="0"/>
    </xf>
    <xf numFmtId="0" fontId="49" fillId="0" borderId="77" xfId="0" applyFont="1" applyBorder="1" applyAlignment="1" applyProtection="1">
      <alignment horizontal="center" vertical="center"/>
      <protection locked="0"/>
    </xf>
    <xf numFmtId="0" fontId="49" fillId="0" borderId="71" xfId="0" applyFont="1" applyBorder="1" applyAlignment="1" applyProtection="1">
      <alignment horizontal="center" vertical="center"/>
      <protection locked="0"/>
    </xf>
    <xf numFmtId="0" fontId="59" fillId="0" borderId="42"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2" fillId="0" borderId="26" xfId="3" applyFont="1" applyFill="1" applyBorder="1" applyAlignment="1" applyProtection="1">
      <alignment horizontal="center" vertical="center" shrinkToFit="1"/>
      <protection locked="0"/>
    </xf>
    <xf numFmtId="0" fontId="52" fillId="0" borderId="53" xfId="3" applyFont="1" applyFill="1" applyBorder="1" applyAlignment="1" applyProtection="1">
      <alignment horizontal="center" vertical="center" shrinkToFit="1"/>
      <protection locked="0"/>
    </xf>
    <xf numFmtId="0" fontId="52" fillId="0" borderId="25" xfId="3" applyFont="1" applyFill="1" applyBorder="1" applyAlignment="1" applyProtection="1">
      <alignment horizontal="center" vertical="center" shrinkToFit="1"/>
      <protection locked="0"/>
    </xf>
    <xf numFmtId="0" fontId="52" fillId="0" borderId="45" xfId="3" applyFont="1" applyFill="1" applyBorder="1" applyAlignment="1" applyProtection="1">
      <alignment horizontal="center" vertical="center" shrinkToFit="1"/>
      <protection locked="0"/>
    </xf>
    <xf numFmtId="0" fontId="52" fillId="0" borderId="52" xfId="3" applyFont="1" applyFill="1" applyBorder="1" applyAlignment="1" applyProtection="1">
      <alignment horizontal="center" vertical="center" shrinkToFit="1"/>
      <protection locked="0"/>
    </xf>
    <xf numFmtId="0" fontId="52" fillId="0" borderId="79" xfId="3" applyFont="1" applyFill="1" applyBorder="1" applyAlignment="1" applyProtection="1">
      <alignment horizontal="center" vertical="center" shrinkToFit="1"/>
      <protection locked="0"/>
    </xf>
    <xf numFmtId="38" fontId="52" fillId="0" borderId="5" xfId="2" applyFont="1" applyFill="1" applyBorder="1" applyAlignment="1" applyProtection="1">
      <alignment horizontal="left" vertical="center" wrapText="1"/>
    </xf>
    <xf numFmtId="38" fontId="52" fillId="0" borderId="11" xfId="2" applyFont="1" applyFill="1" applyBorder="1" applyAlignment="1" applyProtection="1">
      <alignment horizontal="left" vertical="center" wrapText="1"/>
    </xf>
    <xf numFmtId="0" fontId="49" fillId="0" borderId="22" xfId="0" applyFont="1" applyFill="1" applyBorder="1" applyAlignment="1" applyProtection="1">
      <alignment horizontal="center" vertical="center"/>
      <protection locked="0"/>
    </xf>
    <xf numFmtId="0" fontId="49" fillId="0" borderId="4"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38" fontId="52" fillId="0" borderId="5" xfId="2" applyFont="1" applyFill="1" applyBorder="1" applyAlignment="1" applyProtection="1">
      <alignment horizontal="center" vertical="center" wrapText="1"/>
      <protection locked="0"/>
    </xf>
    <xf numFmtId="38" fontId="52" fillId="0" borderId="11" xfId="2" applyFont="1" applyFill="1" applyBorder="1" applyAlignment="1" applyProtection="1">
      <alignment horizontal="center" vertical="center" wrapText="1"/>
      <protection locked="0"/>
    </xf>
    <xf numFmtId="38" fontId="52" fillId="0" borderId="2" xfId="2" applyFont="1" applyFill="1" applyBorder="1" applyAlignment="1" applyProtection="1">
      <alignment horizontal="center" vertical="center" wrapText="1"/>
      <protection locked="0"/>
    </xf>
    <xf numFmtId="38" fontId="52" fillId="0" borderId="9" xfId="2" applyFont="1" applyFill="1" applyBorder="1" applyAlignment="1" applyProtection="1">
      <alignment horizontal="center" vertical="center" wrapText="1"/>
      <protection locked="0"/>
    </xf>
    <xf numFmtId="38" fontId="52" fillId="0" borderId="10" xfId="2" applyFont="1" applyFill="1" applyBorder="1" applyAlignment="1" applyProtection="1">
      <alignment horizontal="center" vertical="center" wrapText="1"/>
      <protection locked="0"/>
    </xf>
    <xf numFmtId="0" fontId="49" fillId="0" borderId="78" xfId="0" applyFont="1" applyBorder="1" applyAlignment="1" applyProtection="1">
      <alignment horizontal="center" vertical="center"/>
      <protection locked="0"/>
    </xf>
    <xf numFmtId="0" fontId="2" fillId="0" borderId="26" xfId="3" applyFont="1" applyFill="1" applyBorder="1" applyAlignment="1" applyProtection="1">
      <alignment horizontal="center" vertical="center" shrinkToFit="1"/>
      <protection locked="0"/>
    </xf>
    <xf numFmtId="0" fontId="2" fillId="0" borderId="53" xfId="3" applyFont="1" applyFill="1" applyBorder="1" applyAlignment="1" applyProtection="1">
      <alignment horizontal="center" vertical="center" shrinkToFit="1"/>
      <protection locked="0"/>
    </xf>
    <xf numFmtId="0" fontId="2" fillId="0" borderId="25" xfId="3" applyFont="1" applyFill="1" applyBorder="1" applyAlignment="1" applyProtection="1">
      <alignment horizontal="center" vertical="center" shrinkToFit="1"/>
      <protection locked="0"/>
    </xf>
    <xf numFmtId="38" fontId="0" fillId="0" borderId="46" xfId="2" applyFont="1" applyFill="1" applyBorder="1" applyAlignment="1" applyProtection="1">
      <alignment horizontal="center" vertical="center"/>
    </xf>
    <xf numFmtId="38" fontId="0" fillId="0" borderId="54" xfId="2" applyFont="1" applyFill="1" applyBorder="1" applyAlignment="1" applyProtection="1">
      <alignment horizontal="center" vertical="center"/>
    </xf>
    <xf numFmtId="38" fontId="0" fillId="0" borderId="5" xfId="2" applyFont="1" applyFill="1" applyBorder="1" applyAlignment="1" applyProtection="1">
      <alignment horizontal="center" vertical="center"/>
    </xf>
    <xf numFmtId="38" fontId="0" fillId="0" borderId="11" xfId="2" applyFont="1" applyFill="1" applyBorder="1" applyAlignment="1" applyProtection="1">
      <alignment horizontal="center" vertical="center"/>
    </xf>
    <xf numFmtId="38" fontId="0" fillId="0" borderId="80" xfId="2" applyFont="1" applyFill="1" applyBorder="1" applyAlignment="1" applyProtection="1">
      <alignment horizontal="center" vertical="center"/>
    </xf>
    <xf numFmtId="38" fontId="0" fillId="0" borderId="79" xfId="2" applyFont="1" applyFill="1" applyBorder="1" applyAlignment="1" applyProtection="1">
      <alignment horizontal="center" vertical="center"/>
    </xf>
    <xf numFmtId="38" fontId="0" fillId="0" borderId="62" xfId="2" applyFont="1" applyFill="1" applyBorder="1" applyAlignment="1" applyProtection="1">
      <alignment horizontal="center" vertical="center"/>
      <protection locked="0"/>
    </xf>
    <xf numFmtId="38" fontId="0" fillId="0" borderId="75" xfId="2" applyFont="1" applyFill="1" applyBorder="1" applyAlignment="1" applyProtection="1">
      <alignment horizontal="center" vertical="center"/>
      <protection locked="0"/>
    </xf>
    <xf numFmtId="0" fontId="52" fillId="0" borderId="55" xfId="0" applyFont="1" applyFill="1" applyBorder="1" applyAlignment="1" applyProtection="1">
      <alignment horizontal="center" vertical="center"/>
      <protection locked="0"/>
    </xf>
    <xf numFmtId="0" fontId="49" fillId="0" borderId="78" xfId="0" applyFont="1" applyFill="1" applyBorder="1" applyAlignment="1" applyProtection="1">
      <alignment horizontal="center" vertical="center"/>
      <protection locked="0"/>
    </xf>
    <xf numFmtId="38" fontId="6" fillId="0" borderId="73" xfId="2" applyFont="1" applyFill="1" applyBorder="1" applyAlignment="1" applyProtection="1">
      <alignment horizontal="center" vertical="center" wrapText="1"/>
    </xf>
    <xf numFmtId="38" fontId="6" fillId="0" borderId="74" xfId="2" applyFont="1" applyFill="1" applyBorder="1" applyAlignment="1" applyProtection="1">
      <alignment horizontal="center" vertical="center" wrapText="1"/>
    </xf>
    <xf numFmtId="38" fontId="6" fillId="0" borderId="2" xfId="2" applyFont="1" applyFill="1" applyBorder="1" applyAlignment="1" applyProtection="1">
      <alignment horizontal="center" vertical="center" wrapText="1"/>
    </xf>
    <xf numFmtId="38" fontId="6" fillId="0" borderId="9" xfId="2" applyFont="1" applyFill="1" applyBorder="1" applyAlignment="1" applyProtection="1">
      <alignment horizontal="center" vertical="center" wrapText="1"/>
    </xf>
    <xf numFmtId="38" fontId="0" fillId="0" borderId="1" xfId="2" applyFont="1" applyFill="1" applyBorder="1" applyAlignment="1" applyProtection="1">
      <alignment horizontal="center" vertical="center"/>
      <protection locked="0"/>
    </xf>
    <xf numFmtId="38" fontId="0" fillId="0" borderId="8" xfId="2" applyFont="1" applyFill="1" applyBorder="1" applyAlignment="1" applyProtection="1">
      <alignment horizontal="center" vertical="center"/>
      <protection locked="0"/>
    </xf>
    <xf numFmtId="0" fontId="54" fillId="0" borderId="42" xfId="0" applyFont="1" applyFill="1" applyBorder="1" applyAlignment="1" applyProtection="1">
      <alignment horizontal="left" vertical="top" wrapText="1"/>
      <protection locked="0"/>
    </xf>
    <xf numFmtId="0" fontId="54" fillId="0" borderId="0" xfId="0" applyFont="1" applyFill="1" applyBorder="1" applyAlignment="1" applyProtection="1">
      <alignment horizontal="left" vertical="top" wrapText="1"/>
      <protection locked="0"/>
    </xf>
    <xf numFmtId="0" fontId="60" fillId="0" borderId="42" xfId="0" applyFont="1" applyFill="1" applyBorder="1" applyAlignment="1" applyProtection="1">
      <alignment horizontal="left" vertical="top" wrapText="1"/>
      <protection locked="0"/>
    </xf>
    <xf numFmtId="0" fontId="60" fillId="0" borderId="0" xfId="0" applyFont="1" applyFill="1" applyBorder="1" applyAlignment="1" applyProtection="1">
      <alignment horizontal="left" vertical="top" wrapText="1"/>
      <protection locked="0"/>
    </xf>
    <xf numFmtId="38" fontId="0" fillId="0" borderId="0" xfId="2" applyFont="1" applyFill="1" applyAlignment="1" applyProtection="1">
      <alignment horizontal="left" vertical="center"/>
    </xf>
    <xf numFmtId="38" fontId="2" fillId="0" borderId="0" xfId="2" applyFont="1" applyFill="1" applyAlignment="1" applyProtection="1">
      <alignment horizontal="left" vertical="center"/>
    </xf>
    <xf numFmtId="0" fontId="52" fillId="0" borderId="4"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10" xfId="0" applyFont="1" applyFill="1" applyBorder="1" applyAlignment="1" applyProtection="1">
      <alignment horizontal="center" vertical="center"/>
      <protection locked="0"/>
    </xf>
    <xf numFmtId="0" fontId="2" fillId="0" borderId="46" xfId="3" applyFont="1" applyFill="1" applyBorder="1" applyAlignment="1" applyProtection="1">
      <alignment horizontal="center" vertical="center" shrinkToFit="1"/>
      <protection locked="0"/>
    </xf>
    <xf numFmtId="0" fontId="2" fillId="0" borderId="63" xfId="3" applyFont="1" applyFill="1" applyBorder="1" applyAlignment="1" applyProtection="1">
      <alignment horizontal="center" vertical="center" shrinkToFit="1"/>
      <protection locked="0"/>
    </xf>
    <xf numFmtId="0" fontId="2" fillId="0" borderId="54" xfId="3" applyFont="1" applyFill="1" applyBorder="1" applyAlignment="1" applyProtection="1">
      <alignment horizontal="center" vertical="center" shrinkToFit="1"/>
      <protection locked="0"/>
    </xf>
    <xf numFmtId="38" fontId="0" fillId="0" borderId="5" xfId="2" applyFont="1" applyFill="1" applyBorder="1" applyAlignment="1" applyProtection="1">
      <alignment horizontal="center" vertical="center"/>
      <protection locked="0"/>
    </xf>
    <xf numFmtId="38" fontId="0" fillId="0" borderId="11" xfId="2" applyFont="1" applyFill="1" applyBorder="1" applyAlignment="1" applyProtection="1">
      <alignment horizontal="center" vertical="center"/>
      <protection locked="0"/>
    </xf>
    <xf numFmtId="38" fontId="0" fillId="0" borderId="2" xfId="2" applyFont="1" applyFill="1" applyBorder="1" applyAlignment="1" applyProtection="1">
      <alignment horizontal="center" vertical="center"/>
      <protection locked="0"/>
    </xf>
    <xf numFmtId="38" fontId="0" fillId="0" borderId="9" xfId="2" applyFont="1" applyFill="1" applyBorder="1" applyAlignment="1" applyProtection="1">
      <alignment horizontal="center" vertical="center"/>
      <protection locked="0"/>
    </xf>
    <xf numFmtId="38" fontId="6" fillId="0" borderId="73" xfId="2" applyFont="1" applyFill="1" applyBorder="1" applyAlignment="1" applyProtection="1">
      <alignment horizontal="center" vertical="center" wrapText="1"/>
      <protection locked="0"/>
    </xf>
    <xf numFmtId="38" fontId="6" fillId="0" borderId="74" xfId="2" applyFont="1" applyFill="1" applyBorder="1" applyAlignment="1" applyProtection="1">
      <alignment horizontal="center" vertical="center" wrapText="1"/>
      <protection locked="0"/>
    </xf>
    <xf numFmtId="38" fontId="6" fillId="0" borderId="2" xfId="2" applyFont="1" applyFill="1" applyBorder="1" applyAlignment="1" applyProtection="1">
      <alignment horizontal="center" vertical="center" wrapText="1"/>
      <protection locked="0"/>
    </xf>
    <xf numFmtId="38" fontId="6" fillId="0" borderId="9" xfId="2" applyFont="1" applyFill="1" applyBorder="1" applyAlignment="1" applyProtection="1">
      <alignment horizontal="center" vertical="center" wrapText="1"/>
      <protection locked="0"/>
    </xf>
    <xf numFmtId="0" fontId="4" fillId="0" borderId="0" xfId="0" applyFont="1" applyBorder="1" applyAlignment="1" applyProtection="1">
      <alignment horizontal="left" vertical="center" wrapText="1"/>
      <protection locked="0"/>
    </xf>
    <xf numFmtId="0" fontId="5" fillId="0" borderId="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vertical="center" shrinkToFit="1"/>
    </xf>
    <xf numFmtId="0" fontId="0" fillId="0" borderId="9" xfId="0" applyBorder="1" applyAlignment="1">
      <alignment vertical="center" shrinkToFit="1"/>
    </xf>
    <xf numFmtId="0" fontId="4" fillId="0" borderId="0" xfId="0" applyFont="1" applyAlignment="1">
      <alignment horizontal="left" vertical="center" shrinkToFit="1"/>
    </xf>
    <xf numFmtId="0" fontId="5" fillId="0" borderId="4" xfId="0" applyFont="1" applyBorder="1" applyAlignment="1">
      <alignment horizontal="center" vertical="center" shrinkToFit="1"/>
    </xf>
    <xf numFmtId="0" fontId="0" fillId="0" borderId="21" xfId="0" applyBorder="1" applyAlignment="1">
      <alignment horizontal="center" vertical="center" shrinkToFit="1"/>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5" fillId="0" borderId="5" xfId="0" applyFont="1" applyBorder="1" applyAlignment="1">
      <alignment vertical="center" shrinkToFit="1"/>
    </xf>
    <xf numFmtId="0" fontId="0" fillId="0" borderId="11" xfId="0" applyBorder="1" applyAlignment="1">
      <alignment vertical="center" shrinkToFit="1"/>
    </xf>
    <xf numFmtId="3" fontId="5" fillId="0" borderId="2" xfId="0" applyNumberFormat="1" applyFont="1" applyBorder="1" applyAlignment="1">
      <alignment horizontal="center" vertical="center" shrinkToFit="1"/>
    </xf>
    <xf numFmtId="3" fontId="5" fillId="0" borderId="9" xfId="0" applyNumberFormat="1" applyFont="1" applyBorder="1" applyAlignment="1">
      <alignment horizontal="center" vertical="center" shrinkToFit="1"/>
    </xf>
    <xf numFmtId="3" fontId="5" fillId="0" borderId="1" xfId="0" applyNumberFormat="1" applyFont="1" applyBorder="1" applyAlignment="1">
      <alignment horizontal="center" vertical="center" shrinkToFit="1"/>
    </xf>
    <xf numFmtId="3" fontId="5" fillId="0" borderId="5" xfId="0" applyNumberFormat="1" applyFont="1" applyBorder="1" applyAlignment="1">
      <alignment horizontal="center" vertical="center" shrinkToFit="1"/>
    </xf>
    <xf numFmtId="3" fontId="5" fillId="0" borderId="8" xfId="0" applyNumberFormat="1" applyFont="1" applyBorder="1" applyAlignment="1">
      <alignment horizontal="center" vertical="center" shrinkToFit="1"/>
    </xf>
    <xf numFmtId="3" fontId="5" fillId="0" borderId="11" xfId="0" applyNumberFormat="1" applyFont="1" applyBorder="1" applyAlignment="1">
      <alignment horizontal="center" vertical="center" shrinkToFit="1"/>
    </xf>
    <xf numFmtId="0" fontId="0" fillId="0" borderId="7" xfId="0" applyBorder="1" applyAlignment="1">
      <alignment vertical="center" wrapText="1" shrinkToFit="1"/>
    </xf>
    <xf numFmtId="0" fontId="0" fillId="0" borderId="9" xfId="0" applyBorder="1" applyAlignment="1">
      <alignment vertical="center" wrapText="1" shrinkToFit="1"/>
    </xf>
    <xf numFmtId="0" fontId="14" fillId="0" borderId="1" xfId="0" applyFont="1" applyBorder="1" applyAlignment="1">
      <alignment horizontal="center" vertical="center" wrapText="1" shrinkToFit="1"/>
    </xf>
    <xf numFmtId="0" fontId="13" fillId="0" borderId="6" xfId="0" applyFont="1" applyBorder="1" applyAlignment="1">
      <alignment vertical="center" wrapText="1" shrinkToFit="1"/>
    </xf>
    <xf numFmtId="0" fontId="13" fillId="0" borderId="8" xfId="0" applyFont="1" applyBorder="1" applyAlignment="1">
      <alignment vertical="center" wrapText="1" shrinkToFit="1"/>
    </xf>
    <xf numFmtId="0" fontId="23" fillId="0" borderId="7" xfId="0" applyFont="1" applyBorder="1" applyAlignment="1">
      <alignment vertical="center" wrapText="1" shrinkToFit="1"/>
    </xf>
    <xf numFmtId="0" fontId="23" fillId="0" borderId="9" xfId="0" applyFont="1" applyBorder="1" applyAlignment="1">
      <alignment vertical="center" wrapText="1" shrinkToFit="1"/>
    </xf>
    <xf numFmtId="0" fontId="4" fillId="0" borderId="0" xfId="0" applyFont="1" applyAlignment="1">
      <alignment horizontal="left" vertical="top"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5" fillId="0" borderId="10" xfId="0" applyFont="1" applyBorder="1" applyAlignment="1">
      <alignment horizontal="center" vertical="center" shrinkToFit="1"/>
    </xf>
    <xf numFmtId="3" fontId="5" fillId="0" borderId="10" xfId="0" applyNumberFormat="1" applyFont="1" applyBorder="1" applyAlignment="1">
      <alignment horizontal="center" vertical="center" shrinkToFit="1"/>
    </xf>
    <xf numFmtId="3" fontId="5" fillId="6" borderId="4" xfId="0" applyNumberFormat="1" applyFont="1" applyFill="1" applyBorder="1" applyAlignment="1">
      <alignment horizontal="center" vertical="center" shrinkToFit="1"/>
    </xf>
    <xf numFmtId="3" fontId="5" fillId="6" borderId="21" xfId="0" applyNumberFormat="1" applyFont="1" applyFill="1" applyBorder="1" applyAlignment="1">
      <alignment horizontal="center" vertical="center" shrinkToFit="1"/>
    </xf>
    <xf numFmtId="0" fontId="5" fillId="0" borderId="43" xfId="0" applyFont="1" applyBorder="1" applyAlignment="1">
      <alignment horizontal="center" vertical="center" shrinkToFit="1"/>
    </xf>
    <xf numFmtId="3" fontId="5" fillId="6" borderId="4" xfId="0" applyNumberFormat="1" applyFont="1" applyFill="1" applyBorder="1" applyAlignment="1" applyProtection="1">
      <alignment horizontal="center" vertical="center" shrinkToFit="1"/>
      <protection locked="0"/>
    </xf>
    <xf numFmtId="3" fontId="5" fillId="6" borderId="21" xfId="0" applyNumberFormat="1" applyFont="1" applyFill="1" applyBorder="1" applyAlignment="1" applyProtection="1">
      <alignment horizontal="center" vertical="center" shrinkToFit="1"/>
      <protection locked="0"/>
    </xf>
    <xf numFmtId="3" fontId="5" fillId="0" borderId="4" xfId="0" applyNumberFormat="1" applyFont="1" applyBorder="1" applyAlignment="1">
      <alignment horizontal="center" vertical="center" shrinkToFit="1"/>
    </xf>
    <xf numFmtId="3" fontId="5" fillId="0" borderId="21" xfId="0" applyNumberFormat="1" applyFont="1" applyBorder="1" applyAlignment="1">
      <alignment horizontal="center" vertical="center" shrinkToFit="1"/>
    </xf>
    <xf numFmtId="0" fontId="4" fillId="0" borderId="0" xfId="0" applyFont="1" applyBorder="1" applyAlignment="1">
      <alignment horizontal="left" vertical="top" shrinkToFit="1"/>
    </xf>
    <xf numFmtId="0" fontId="4" fillId="0" borderId="0" xfId="0" applyFont="1" applyBorder="1" applyAlignment="1">
      <alignment horizontal="center" vertical="top" shrinkToFit="1"/>
    </xf>
    <xf numFmtId="38" fontId="4" fillId="0" borderId="43" xfId="0" applyNumberFormat="1"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5" fillId="0" borderId="21" xfId="0" applyFont="1" applyBorder="1" applyAlignment="1">
      <alignment horizontal="center" vertical="center" shrinkToFit="1"/>
    </xf>
    <xf numFmtId="38" fontId="13" fillId="6" borderId="0" xfId="0" applyNumberFormat="1" applyFont="1" applyFill="1" applyBorder="1" applyAlignment="1">
      <alignment horizontal="center" vertical="center" shrinkToFit="1"/>
    </xf>
    <xf numFmtId="0" fontId="13" fillId="6" borderId="0" xfId="0" applyFont="1" applyFill="1" applyBorder="1" applyAlignment="1">
      <alignment horizontal="center" vertical="center" shrinkToFit="1"/>
    </xf>
    <xf numFmtId="38" fontId="15" fillId="6" borderId="0" xfId="0" applyNumberFormat="1" applyFont="1" applyFill="1" applyBorder="1" applyAlignment="1">
      <alignment horizontal="center" vertical="center" shrinkToFit="1"/>
    </xf>
    <xf numFmtId="0" fontId="15" fillId="6" borderId="0" xfId="0" applyFont="1" applyFill="1" applyBorder="1" applyAlignment="1">
      <alignment horizontal="center" vertical="center" shrinkToFit="1"/>
    </xf>
    <xf numFmtId="38" fontId="4" fillId="6" borderId="43" xfId="0" applyNumberFormat="1" applyFont="1" applyFill="1" applyBorder="1" applyAlignment="1">
      <alignment horizontal="center" vertical="center" shrinkToFit="1"/>
    </xf>
    <xf numFmtId="0" fontId="4" fillId="6" borderId="43" xfId="0" applyFont="1" applyFill="1" applyBorder="1" applyAlignment="1">
      <alignment horizontal="center" vertical="center" shrinkToFit="1"/>
    </xf>
    <xf numFmtId="0" fontId="54" fillId="0" borderId="6" xfId="0" applyFont="1" applyBorder="1" applyAlignment="1">
      <alignment horizontal="left" vertical="center"/>
    </xf>
    <xf numFmtId="0" fontId="54" fillId="0" borderId="0" xfId="0" applyFont="1" applyBorder="1" applyAlignment="1">
      <alignment horizontal="left" vertical="center"/>
    </xf>
    <xf numFmtId="0" fontId="54" fillId="0" borderId="12" xfId="0" applyFont="1" applyBorder="1" applyAlignment="1">
      <alignment horizontal="left" vertical="center"/>
    </xf>
    <xf numFmtId="0" fontId="4" fillId="0" borderId="6"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6"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17" fillId="0" borderId="0" xfId="0" applyFont="1" applyBorder="1" applyAlignment="1">
      <alignment horizontal="left" vertical="top" shrinkToFit="1"/>
    </xf>
    <xf numFmtId="0" fontId="4" fillId="6" borderId="6" xfId="0" applyFont="1" applyFill="1" applyBorder="1" applyAlignment="1">
      <alignment horizontal="left" vertical="center" shrinkToFit="1"/>
    </xf>
    <xf numFmtId="0" fontId="4" fillId="6" borderId="0" xfId="0" applyFont="1" applyFill="1" applyBorder="1" applyAlignment="1">
      <alignment horizontal="left" vertical="center" shrinkToFit="1"/>
    </xf>
    <xf numFmtId="0" fontId="4" fillId="6" borderId="6" xfId="0" applyFont="1" applyFill="1" applyBorder="1" applyAlignment="1">
      <alignment horizontal="center" vertical="center" shrinkToFit="1"/>
    </xf>
    <xf numFmtId="0" fontId="4" fillId="6" borderId="0" xfId="0" applyFont="1" applyFill="1" applyBorder="1" applyAlignment="1">
      <alignment horizontal="center" vertical="center" shrinkToFit="1"/>
    </xf>
    <xf numFmtId="0" fontId="13" fillId="0" borderId="0" xfId="0" applyFont="1" applyBorder="1" applyAlignment="1">
      <alignment horizontal="center" vertical="center"/>
    </xf>
    <xf numFmtId="0" fontId="15" fillId="0" borderId="0"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8" fillId="0" borderId="0" xfId="0" applyFont="1" applyAlignment="1">
      <alignment horizontal="center" vertical="center"/>
    </xf>
    <xf numFmtId="0" fontId="24" fillId="0" borderId="0" xfId="0" applyFont="1" applyAlignment="1">
      <alignment horizontal="center" vertical="center"/>
    </xf>
    <xf numFmtId="0" fontId="54" fillId="0" borderId="0"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3" fontId="5" fillId="0" borderId="7" xfId="0" applyNumberFormat="1" applyFont="1" applyBorder="1" applyAlignment="1">
      <alignment horizontal="center" vertical="center" shrinkToFit="1"/>
    </xf>
    <xf numFmtId="3" fontId="5" fillId="6" borderId="1" xfId="0" applyNumberFormat="1" applyFont="1" applyFill="1" applyBorder="1" applyAlignment="1">
      <alignment horizontal="center" vertical="center" shrinkToFit="1"/>
    </xf>
    <xf numFmtId="3" fontId="5" fillId="6" borderId="5" xfId="0" applyNumberFormat="1" applyFont="1" applyFill="1" applyBorder="1" applyAlignment="1">
      <alignment horizontal="center" vertical="center" shrinkToFit="1"/>
    </xf>
    <xf numFmtId="3" fontId="5" fillId="6" borderId="6" xfId="0" applyNumberFormat="1" applyFont="1" applyFill="1" applyBorder="1" applyAlignment="1">
      <alignment horizontal="center" vertical="center" shrinkToFit="1"/>
    </xf>
    <xf numFmtId="3" fontId="5" fillId="6" borderId="12" xfId="0" applyNumberFormat="1" applyFont="1" applyFill="1" applyBorder="1" applyAlignment="1">
      <alignment horizontal="center" vertical="center" shrinkToFit="1"/>
    </xf>
    <xf numFmtId="3" fontId="5" fillId="6" borderId="8" xfId="0" applyNumberFormat="1" applyFont="1" applyFill="1" applyBorder="1" applyAlignment="1">
      <alignment horizontal="center" vertical="center" shrinkToFit="1"/>
    </xf>
    <xf numFmtId="3" fontId="5" fillId="6" borderId="11" xfId="0" applyNumberFormat="1" applyFont="1" applyFill="1" applyBorder="1" applyAlignment="1">
      <alignment horizontal="center" vertical="center" shrinkToFit="1"/>
    </xf>
    <xf numFmtId="3" fontId="5" fillId="6" borderId="4" xfId="2" applyNumberFormat="1" applyFont="1" applyFill="1" applyBorder="1" applyAlignment="1">
      <alignment horizontal="center" vertical="center" shrinkToFit="1"/>
    </xf>
    <xf numFmtId="3" fontId="5" fillId="6" borderId="21" xfId="2" applyNumberFormat="1" applyFont="1" applyFill="1" applyBorder="1" applyAlignment="1">
      <alignment horizontal="center" vertical="center" shrinkToFit="1"/>
    </xf>
    <xf numFmtId="0" fontId="57" fillId="0" borderId="0" xfId="0" applyFont="1" applyBorder="1" applyAlignment="1">
      <alignment horizontal="left" vertical="center" wrapText="1" shrinkToFit="1"/>
    </xf>
    <xf numFmtId="0" fontId="54" fillId="0" borderId="0" xfId="0" applyFont="1" applyBorder="1" applyAlignment="1">
      <alignment vertical="center"/>
    </xf>
    <xf numFmtId="0" fontId="54" fillId="0" borderId="0" xfId="0" applyFont="1" applyAlignment="1">
      <alignment vertical="center"/>
    </xf>
    <xf numFmtId="0" fontId="54" fillId="0" borderId="0" xfId="0" applyFont="1" applyBorder="1" applyAlignment="1">
      <alignment vertical="top" wrapText="1"/>
    </xf>
    <xf numFmtId="0" fontId="54" fillId="0" borderId="0" xfId="0" applyFont="1" applyAlignment="1">
      <alignment vertical="top" wrapText="1"/>
    </xf>
    <xf numFmtId="0" fontId="54" fillId="0" borderId="0" xfId="0" applyFont="1" applyBorder="1" applyAlignment="1" applyProtection="1">
      <alignment vertical="center"/>
      <protection locked="0"/>
    </xf>
    <xf numFmtId="0" fontId="54" fillId="0" borderId="0" xfId="0" applyFont="1" applyBorder="1" applyAlignment="1" applyProtection="1">
      <alignment horizontal="left" vertical="top" wrapText="1"/>
      <protection locked="0"/>
    </xf>
    <xf numFmtId="0" fontId="60" fillId="0" borderId="42" xfId="0" applyFont="1" applyBorder="1" applyAlignment="1">
      <alignment horizontal="center" vertical="top" wrapText="1"/>
    </xf>
    <xf numFmtId="0" fontId="60" fillId="0" borderId="0" xfId="0" applyFont="1" applyBorder="1" applyAlignment="1">
      <alignment horizontal="center" vertical="top" wrapText="1"/>
    </xf>
    <xf numFmtId="0" fontId="52" fillId="0" borderId="4" xfId="0" applyFont="1" applyBorder="1" applyAlignment="1">
      <alignment horizontal="center" vertical="center"/>
    </xf>
    <xf numFmtId="0" fontId="49" fillId="6" borderId="64" xfId="0" applyFont="1" applyFill="1" applyBorder="1" applyAlignment="1">
      <alignment horizontal="center" vertical="center"/>
    </xf>
    <xf numFmtId="0" fontId="49" fillId="6" borderId="65" xfId="0" applyFont="1" applyFill="1" applyBorder="1" applyAlignment="1">
      <alignment horizontal="center" vertical="center"/>
    </xf>
    <xf numFmtId="0" fontId="49" fillId="6" borderId="66" xfId="0" applyFont="1" applyFill="1" applyBorder="1" applyAlignment="1">
      <alignment horizontal="center" vertical="center"/>
    </xf>
    <xf numFmtId="0" fontId="49" fillId="6" borderId="21" xfId="0" applyFont="1" applyFill="1" applyBorder="1" applyAlignment="1">
      <alignment horizontal="center" vertical="center"/>
    </xf>
    <xf numFmtId="0" fontId="49" fillId="6" borderId="10" xfId="0" applyFont="1" applyFill="1" applyBorder="1" applyAlignment="1">
      <alignment horizontal="center" vertical="center"/>
    </xf>
    <xf numFmtId="0" fontId="2" fillId="0" borderId="26" xfId="3" applyFont="1" applyFill="1" applyBorder="1" applyAlignment="1">
      <alignment horizontal="center" vertical="center" shrinkToFit="1"/>
    </xf>
    <xf numFmtId="0" fontId="2" fillId="0" borderId="53" xfId="3" applyFont="1" applyFill="1" applyBorder="1" applyAlignment="1">
      <alignment horizontal="center" vertical="center" shrinkToFit="1"/>
    </xf>
    <xf numFmtId="0" fontId="2" fillId="0" borderId="25" xfId="3" applyFont="1" applyFill="1" applyBorder="1" applyAlignment="1">
      <alignment horizontal="center" vertical="center" shrinkToFit="1"/>
    </xf>
    <xf numFmtId="38" fontId="0" fillId="6" borderId="46" xfId="2" applyFont="1" applyFill="1" applyBorder="1" applyAlignment="1">
      <alignment horizontal="center" vertical="center"/>
    </xf>
    <xf numFmtId="38" fontId="0" fillId="6" borderId="54" xfId="2" applyFont="1" applyFill="1" applyBorder="1" applyAlignment="1">
      <alignment horizontal="center" vertical="center"/>
    </xf>
    <xf numFmtId="38" fontId="0" fillId="6" borderId="62" xfId="2" applyFont="1" applyFill="1" applyBorder="1" applyAlignment="1">
      <alignment horizontal="center" vertical="center"/>
    </xf>
    <xf numFmtId="38" fontId="0" fillId="6" borderId="75" xfId="2" applyFont="1" applyFill="1" applyBorder="1" applyAlignment="1">
      <alignment horizontal="center" vertical="center"/>
    </xf>
    <xf numFmtId="0" fontId="2" fillId="0" borderId="46" xfId="3" applyFont="1" applyFill="1" applyBorder="1" applyAlignment="1">
      <alignment horizontal="center" vertical="center" shrinkToFit="1"/>
    </xf>
    <xf numFmtId="0" fontId="2" fillId="0" borderId="63" xfId="3" applyFont="1" applyFill="1" applyBorder="1" applyAlignment="1">
      <alignment horizontal="center" vertical="center" shrinkToFit="1"/>
    </xf>
    <xf numFmtId="0" fontId="2" fillId="0" borderId="54" xfId="3" applyFont="1" applyFill="1" applyBorder="1" applyAlignment="1">
      <alignment horizontal="center" vertical="center" shrinkToFit="1"/>
    </xf>
    <xf numFmtId="38" fontId="0" fillId="6" borderId="2" xfId="2" applyFont="1" applyFill="1" applyBorder="1" applyAlignment="1">
      <alignment horizontal="center" vertical="center"/>
    </xf>
    <xf numFmtId="38" fontId="0" fillId="6" borderId="9" xfId="2" applyFont="1" applyFill="1" applyBorder="1" applyAlignment="1">
      <alignment horizontal="center" vertical="center"/>
    </xf>
    <xf numFmtId="38" fontId="0" fillId="0" borderId="5" xfId="2" applyFont="1" applyFill="1" applyBorder="1" applyAlignment="1">
      <alignment horizontal="center" vertical="center"/>
    </xf>
    <xf numFmtId="38" fontId="0" fillId="0" borderId="11" xfId="2" applyFont="1" applyFill="1" applyBorder="1" applyAlignment="1">
      <alignment horizontal="center" vertical="center"/>
    </xf>
    <xf numFmtId="38" fontId="0" fillId="0" borderId="2" xfId="2" applyFont="1" applyFill="1" applyBorder="1" applyAlignment="1">
      <alignment horizontal="center" vertical="center"/>
    </xf>
    <xf numFmtId="38" fontId="0" fillId="0" borderId="9" xfId="2" applyFont="1" applyFill="1" applyBorder="1" applyAlignment="1">
      <alignment horizontal="center" vertical="center"/>
    </xf>
    <xf numFmtId="38" fontId="0" fillId="0" borderId="46" xfId="2" applyFont="1" applyFill="1" applyBorder="1" applyAlignment="1">
      <alignment horizontal="center" vertical="center"/>
    </xf>
    <xf numFmtId="38" fontId="0" fillId="0" borderId="54" xfId="2" applyFont="1" applyFill="1" applyBorder="1" applyAlignment="1">
      <alignment horizontal="center" vertical="center"/>
    </xf>
    <xf numFmtId="38" fontId="0" fillId="0" borderId="62" xfId="2" applyFont="1" applyFill="1" applyBorder="1" applyAlignment="1">
      <alignment horizontal="center" vertical="center"/>
    </xf>
    <xf numFmtId="38" fontId="0" fillId="0" borderId="75" xfId="2" applyFont="1" applyFill="1" applyBorder="1" applyAlignment="1">
      <alignment horizontal="center" vertical="center"/>
    </xf>
    <xf numFmtId="38" fontId="6" fillId="6" borderId="0" xfId="2" applyFont="1" applyFill="1" applyAlignment="1">
      <alignment horizontal="center" vertical="center"/>
    </xf>
    <xf numFmtId="38" fontId="6" fillId="6" borderId="0" xfId="2" applyFont="1" applyFill="1" applyAlignment="1">
      <alignment horizontal="left" vertical="center"/>
    </xf>
    <xf numFmtId="0" fontId="49" fillId="0" borderId="64" xfId="0" applyFont="1" applyBorder="1" applyAlignment="1">
      <alignment horizontal="center" vertical="center"/>
    </xf>
    <xf numFmtId="0" fontId="49" fillId="0" borderId="65" xfId="0" applyFont="1" applyBorder="1" applyAlignment="1">
      <alignment horizontal="center" vertical="center"/>
    </xf>
    <xf numFmtId="0" fontId="49" fillId="0" borderId="66" xfId="0" applyFont="1" applyBorder="1" applyAlignment="1">
      <alignment horizontal="center" vertical="center"/>
    </xf>
    <xf numFmtId="0" fontId="49" fillId="0" borderId="21" xfId="0" applyFont="1" applyBorder="1" applyAlignment="1">
      <alignment horizontal="center" vertical="center"/>
    </xf>
    <xf numFmtId="0" fontId="49" fillId="0" borderId="10" xfId="0" applyFont="1" applyBorder="1" applyAlignment="1">
      <alignment horizontal="center" vertical="center"/>
    </xf>
    <xf numFmtId="38" fontId="0" fillId="6" borderId="0" xfId="2" applyFont="1" applyFill="1" applyAlignment="1">
      <alignment horizontal="left" vertical="center"/>
    </xf>
    <xf numFmtId="38" fontId="2" fillId="6" borderId="0" xfId="2" applyFont="1" applyFill="1" applyAlignment="1">
      <alignment horizontal="left" vertical="center"/>
    </xf>
    <xf numFmtId="38" fontId="0" fillId="6" borderId="5" xfId="2" applyFont="1" applyFill="1" applyBorder="1" applyAlignment="1">
      <alignment horizontal="center" vertical="center"/>
    </xf>
    <xf numFmtId="38" fontId="0" fillId="6" borderId="11" xfId="2" applyFont="1" applyFill="1" applyBorder="1" applyAlignment="1">
      <alignment horizontal="center" vertical="center"/>
    </xf>
    <xf numFmtId="38" fontId="0" fillId="6" borderId="2" xfId="2" applyFont="1" applyFill="1" applyBorder="1" applyAlignment="1" applyProtection="1">
      <alignment horizontal="center" vertical="center"/>
    </xf>
    <xf numFmtId="38" fontId="0" fillId="6" borderId="9" xfId="2" applyFont="1" applyFill="1" applyBorder="1" applyAlignment="1" applyProtection="1">
      <alignment horizontal="center" vertical="center"/>
    </xf>
    <xf numFmtId="38" fontId="0" fillId="6" borderId="62" xfId="2" applyFont="1" applyFill="1" applyBorder="1" applyAlignment="1" applyProtection="1">
      <alignment horizontal="center" vertical="center"/>
      <protection locked="0"/>
    </xf>
    <xf numFmtId="38" fontId="0" fillId="6" borderId="75" xfId="2" applyFont="1" applyFill="1" applyBorder="1" applyAlignment="1" applyProtection="1">
      <alignment horizontal="center" vertical="center"/>
      <protection locked="0"/>
    </xf>
    <xf numFmtId="0" fontId="52" fillId="0" borderId="55" xfId="0" applyFont="1" applyBorder="1" applyAlignment="1">
      <alignment horizontal="center" vertical="center"/>
    </xf>
    <xf numFmtId="0" fontId="52" fillId="0" borderId="67" xfId="0" applyFont="1" applyBorder="1" applyAlignment="1">
      <alignment horizontal="center" vertical="center"/>
    </xf>
    <xf numFmtId="0" fontId="49" fillId="0" borderId="71" xfId="0" applyFont="1" applyBorder="1" applyAlignment="1">
      <alignment horizontal="center" vertical="center"/>
    </xf>
    <xf numFmtId="38" fontId="0" fillId="0" borderId="73" xfId="2" applyFont="1" applyFill="1" applyBorder="1" applyAlignment="1" applyProtection="1">
      <alignment horizontal="center" vertical="center"/>
      <protection locked="0"/>
    </xf>
    <xf numFmtId="38" fontId="0" fillId="0" borderId="74" xfId="2" applyFont="1" applyFill="1" applyBorder="1" applyAlignment="1" applyProtection="1">
      <alignment horizontal="center" vertical="center"/>
      <protection locked="0"/>
    </xf>
    <xf numFmtId="38" fontId="0" fillId="6" borderId="73" xfId="2" applyFont="1" applyFill="1" applyBorder="1" applyAlignment="1" applyProtection="1">
      <alignment horizontal="center" vertical="center"/>
    </xf>
    <xf numFmtId="38" fontId="0" fillId="6" borderId="74" xfId="2" applyFont="1" applyFill="1" applyBorder="1" applyAlignment="1" applyProtection="1">
      <alignment horizontal="center" vertical="center"/>
    </xf>
    <xf numFmtId="0" fontId="58" fillId="0" borderId="42" xfId="0" applyFont="1" applyFill="1" applyBorder="1" applyAlignment="1">
      <alignment horizontal="left" vertical="center" wrapText="1"/>
    </xf>
    <xf numFmtId="0" fontId="58" fillId="0" borderId="0" xfId="0" applyFont="1" applyFill="1" applyBorder="1" applyAlignment="1">
      <alignment horizontal="left" vertical="center"/>
    </xf>
    <xf numFmtId="0" fontId="58" fillId="0" borderId="42" xfId="0" applyFont="1" applyFill="1" applyBorder="1" applyAlignment="1">
      <alignment horizontal="center" vertical="center" wrapText="1"/>
    </xf>
    <xf numFmtId="0" fontId="58" fillId="0" borderId="0" xfId="0" applyFont="1" applyFill="1" applyBorder="1" applyAlignment="1">
      <alignment horizontal="center" vertical="center"/>
    </xf>
    <xf numFmtId="9" fontId="52" fillId="0" borderId="4" xfId="2" applyNumberFormat="1" applyFont="1" applyFill="1" applyBorder="1" applyAlignment="1" applyProtection="1">
      <alignment vertical="center" wrapText="1"/>
      <protection locked="0"/>
    </xf>
    <xf numFmtId="9" fontId="2" fillId="0" borderId="4" xfId="2" applyNumberFormat="1" applyFont="1" applyFill="1" applyBorder="1" applyAlignment="1" applyProtection="1">
      <alignment vertical="center" wrapText="1"/>
      <protection locked="0"/>
    </xf>
    <xf numFmtId="9" fontId="52" fillId="0" borderId="47" xfId="2" applyNumberFormat="1" applyFont="1" applyFill="1" applyBorder="1" applyAlignment="1" applyProtection="1">
      <alignment vertical="center" wrapText="1"/>
    </xf>
    <xf numFmtId="9" fontId="4" fillId="0" borderId="47" xfId="2" applyNumberFormat="1" applyFont="1" applyFill="1" applyBorder="1" applyAlignment="1" applyProtection="1">
      <alignment vertical="center" wrapText="1"/>
    </xf>
  </cellXfs>
  <cellStyles count="54">
    <cellStyle name="20% - アクセント 1" xfId="20" builtinId="30" customBuiltin="1"/>
    <cellStyle name="20% - アクセント 2" xfId="23" builtinId="34" customBuiltin="1"/>
    <cellStyle name="20% - アクセント 3" xfId="26" builtinId="38" customBuiltin="1"/>
    <cellStyle name="20% - アクセント 4" xfId="29" builtinId="42" customBuiltin="1"/>
    <cellStyle name="20% - アクセント 5" xfId="32" builtinId="46" customBuiltin="1"/>
    <cellStyle name="20% - アクセント 6" xfId="35" builtinId="50" customBuiltin="1"/>
    <cellStyle name="40% - アクセント 1" xfId="21" builtinId="31" customBuiltin="1"/>
    <cellStyle name="40% - アクセント 2" xfId="24" builtinId="35" customBuiltin="1"/>
    <cellStyle name="40% - アクセント 3" xfId="27" builtinId="39" customBuiltin="1"/>
    <cellStyle name="40% - アクセント 4" xfId="30" builtinId="43" customBuiltin="1"/>
    <cellStyle name="40% - アクセント 5" xfId="33" builtinId="47" customBuiltin="1"/>
    <cellStyle name="40% - アクセント 6" xfId="36" builtinId="51" customBuiltin="1"/>
    <cellStyle name="60% - アクセント 1 2" xfId="43" xr:uid="{00000000-0005-0000-0000-000032000000}"/>
    <cellStyle name="60% - アクセント 2 2" xfId="44" xr:uid="{00000000-0005-0000-0000-000033000000}"/>
    <cellStyle name="60% - アクセント 3 2" xfId="45" xr:uid="{00000000-0005-0000-0000-000034000000}"/>
    <cellStyle name="60% - アクセント 4 2" xfId="46" xr:uid="{00000000-0005-0000-0000-000035000000}"/>
    <cellStyle name="60% - アクセント 5 2" xfId="47" xr:uid="{00000000-0005-0000-0000-000036000000}"/>
    <cellStyle name="60% - アクセント 6 2" xfId="48" xr:uid="{00000000-0005-0000-0000-000037000000}"/>
    <cellStyle name="アクセント 1" xfId="19" builtinId="29" customBuiltin="1"/>
    <cellStyle name="アクセント 2" xfId="22" builtinId="33" customBuiltin="1"/>
    <cellStyle name="アクセント 3" xfId="25" builtinId="37" customBuiltin="1"/>
    <cellStyle name="アクセント 4" xfId="28" builtinId="41" customBuiltin="1"/>
    <cellStyle name="アクセント 5" xfId="31" builtinId="45" customBuiltin="1"/>
    <cellStyle name="アクセント 6" xfId="34" builtinId="49" customBuiltin="1"/>
    <cellStyle name="タイトル 2" xfId="49" xr:uid="{00000000-0005-0000-0000-000030000000}"/>
    <cellStyle name="タイトル 3" xfId="39" xr:uid="{00000000-0005-0000-0000-000038000000}"/>
    <cellStyle name="チェック セル" xfId="15" builtinId="23" customBuiltin="1"/>
    <cellStyle name="どちらでもない 2" xfId="41" xr:uid="{00000000-0005-0000-0000-00003A000000}"/>
    <cellStyle name="ハイパーリンク 2" xfId="52" xr:uid="{00000000-0005-0000-0000-00001B000000}"/>
    <cellStyle name="メモ 2" xfId="42" xr:uid="{00000000-0005-0000-0000-00003C000000}"/>
    <cellStyle name="リンク セル" xfId="14" builtinId="24" customBuiltin="1"/>
    <cellStyle name="悪い" xfId="1" builtinId="27"/>
    <cellStyle name="悪い 2" xfId="40" xr:uid="{00000000-0005-0000-0000-00003D000000}"/>
    <cellStyle name="計算" xfId="13" builtinId="22" customBuiltin="1"/>
    <cellStyle name="警告文" xfId="16" builtinId="11" customBuiltin="1"/>
    <cellStyle name="桁区切り" xfId="2" builtinId="6"/>
    <cellStyle name="桁区切り 2" xfId="5" xr:uid="{00000000-0005-0000-0000-000002000000}"/>
    <cellStyle name="桁区切り 3" xfId="38" xr:uid="{00000000-0005-0000-0000-00003E000000}"/>
    <cellStyle name="見出し 1" xfId="6" builtinId="16" customBuiltin="1"/>
    <cellStyle name="見出し 2" xfId="7" builtinId="17" customBuiltin="1"/>
    <cellStyle name="見出し 3" xfId="8" builtinId="18" customBuiltin="1"/>
    <cellStyle name="見出し 4" xfId="9" builtinId="19" customBuiltin="1"/>
    <cellStyle name="集計" xfId="18" builtinId="25" customBuiltin="1"/>
    <cellStyle name="出力" xfId="12" builtinId="21" customBuiltin="1"/>
    <cellStyle name="説明文" xfId="17" builtinId="53" customBuiltin="1"/>
    <cellStyle name="入力" xfId="11" builtinId="20" customBuiltin="1"/>
    <cellStyle name="標準" xfId="0" builtinId="0"/>
    <cellStyle name="標準 2" xfId="4" xr:uid="{00000000-0005-0000-0000-000004000000}"/>
    <cellStyle name="標準 2 2" xfId="51" xr:uid="{00000000-0005-0000-0000-00002C000000}"/>
    <cellStyle name="標準 2 3" xfId="53" xr:uid="{00000000-0005-0000-0000-00002D000000}"/>
    <cellStyle name="標準 2 4" xfId="50" xr:uid="{00000000-0005-0000-0000-00002B000000}"/>
    <cellStyle name="標準 3" xfId="37" xr:uid="{00000000-0005-0000-0000-00003F000000}"/>
    <cellStyle name="標準_【畜草研】Ｈ１８えさプロ収支簿" xfId="3" xr:uid="{00000000-0005-0000-0000-000005000000}"/>
    <cellStyle name="良い" xfId="10" builtinId="26" customBuiltin="1"/>
  </cellStyles>
  <dxfs count="16">
    <dxf>
      <font>
        <b val="0"/>
        <i val="0"/>
        <color auto="1"/>
      </font>
    </dxf>
    <dxf>
      <font>
        <b/>
        <i val="0"/>
        <color rgb="FFFF0000"/>
      </font>
    </dxf>
    <dxf>
      <font>
        <b/>
        <i val="0"/>
        <color rgb="FFFF0000"/>
      </font>
    </dxf>
    <dxf>
      <font>
        <color auto="1"/>
      </font>
    </dxf>
    <dxf>
      <font>
        <b val="0"/>
        <i val="0"/>
        <color auto="1"/>
      </font>
    </dxf>
    <dxf>
      <font>
        <b/>
        <i val="0"/>
        <color rgb="FFFF0000"/>
      </font>
    </dxf>
    <dxf>
      <font>
        <b/>
        <i val="0"/>
        <color rgb="FFFF0000"/>
      </font>
    </dxf>
    <dxf>
      <font>
        <color auto="1"/>
      </font>
    </dxf>
    <dxf>
      <font>
        <b val="0"/>
        <i val="0"/>
        <color auto="1"/>
      </font>
    </dxf>
    <dxf>
      <font>
        <b/>
        <i val="0"/>
        <color rgb="FFFF0000"/>
      </font>
    </dxf>
    <dxf>
      <font>
        <b/>
        <i val="0"/>
        <color rgb="FFFF0000"/>
      </font>
    </dxf>
    <dxf>
      <font>
        <color auto="1"/>
      </font>
    </dxf>
    <dxf>
      <font>
        <color rgb="FFFF0000"/>
      </font>
    </dxf>
    <dxf>
      <font>
        <b/>
        <i val="0"/>
        <color rgb="FFFF0000"/>
      </font>
    </dxf>
    <dxf>
      <font>
        <b val="0"/>
        <i val="0"/>
        <color rgb="FFFF0000"/>
      </font>
    </dxf>
    <dxf>
      <font>
        <color rgb="FFFF0000"/>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10885</xdr:colOff>
      <xdr:row>9</xdr:row>
      <xdr:rowOff>10886</xdr:rowOff>
    </xdr:from>
    <xdr:to>
      <xdr:col>10</xdr:col>
      <xdr:colOff>1382487</xdr:colOff>
      <xdr:row>40</xdr:row>
      <xdr:rowOff>337457</xdr:rowOff>
    </xdr:to>
    <xdr:cxnSp macro="">
      <xdr:nvCxnSpPr>
        <xdr:cNvPr id="3" name="直線コネクタ 2">
          <a:extLst>
            <a:ext uri="{FF2B5EF4-FFF2-40B4-BE49-F238E27FC236}">
              <a16:creationId xmlns:a16="http://schemas.microsoft.com/office/drawing/2014/main" id="{FB727B78-DD21-4660-84E6-D8EC6C1673CE}"/>
            </a:ext>
          </a:extLst>
        </xdr:cNvPr>
        <xdr:cNvCxnSpPr/>
      </xdr:nvCxnSpPr>
      <xdr:spPr bwMode="auto">
        <a:xfrm flipH="1">
          <a:off x="6389914" y="2090057"/>
          <a:ext cx="9927773" cy="11571514"/>
        </a:xfrm>
        <a:prstGeom prst="lin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51</xdr:row>
      <xdr:rowOff>21771</xdr:rowOff>
    </xdr:from>
    <xdr:to>
      <xdr:col>11</xdr:col>
      <xdr:colOff>21771</xdr:colOff>
      <xdr:row>65</xdr:row>
      <xdr:rowOff>228600</xdr:rowOff>
    </xdr:to>
    <xdr:cxnSp macro="">
      <xdr:nvCxnSpPr>
        <xdr:cNvPr id="9" name="直線コネクタ 8">
          <a:extLst>
            <a:ext uri="{FF2B5EF4-FFF2-40B4-BE49-F238E27FC236}">
              <a16:creationId xmlns:a16="http://schemas.microsoft.com/office/drawing/2014/main" id="{3C2ADFB8-0340-47A7-AA09-BCFE7FC4D98B}"/>
            </a:ext>
          </a:extLst>
        </xdr:cNvPr>
        <xdr:cNvCxnSpPr/>
      </xdr:nvCxnSpPr>
      <xdr:spPr bwMode="auto">
        <a:xfrm flipH="1">
          <a:off x="6379029" y="17667514"/>
          <a:ext cx="10003971" cy="4234543"/>
        </a:xfrm>
        <a:prstGeom prst="lin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48</xdr:col>
      <xdr:colOff>335280</xdr:colOff>
      <xdr:row>16</xdr:row>
      <xdr:rowOff>68580</xdr:rowOff>
    </xdr:from>
    <xdr:ext cx="385555" cy="2817438"/>
    <xdr:sp macro="" textlink="">
      <xdr:nvSpPr>
        <xdr:cNvPr id="6" name="テキスト ボックス 5">
          <a:extLst>
            <a:ext uri="{FF2B5EF4-FFF2-40B4-BE49-F238E27FC236}">
              <a16:creationId xmlns:a16="http://schemas.microsoft.com/office/drawing/2014/main" id="{7B253CF6-E32A-44AC-8493-5F2E5CABE58D}"/>
            </a:ext>
          </a:extLst>
        </xdr:cNvPr>
        <xdr:cNvSpPr txBox="1"/>
      </xdr:nvSpPr>
      <xdr:spPr>
        <a:xfrm>
          <a:off x="26685240" y="3238500"/>
          <a:ext cx="385555" cy="2817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自己資金集計より自動入力されます。</a:t>
          </a:r>
        </a:p>
      </xdr:txBody>
    </xdr:sp>
    <xdr:clientData/>
  </xdr:oneCellAnchor>
  <xdr:oneCellAnchor>
    <xdr:from>
      <xdr:col>49</xdr:col>
      <xdr:colOff>342900</xdr:colOff>
      <xdr:row>16</xdr:row>
      <xdr:rowOff>0</xdr:rowOff>
    </xdr:from>
    <xdr:ext cx="385555" cy="2817438"/>
    <xdr:sp macro="" textlink="">
      <xdr:nvSpPr>
        <xdr:cNvPr id="8" name="テキスト ボックス 7">
          <a:extLst>
            <a:ext uri="{FF2B5EF4-FFF2-40B4-BE49-F238E27FC236}">
              <a16:creationId xmlns:a16="http://schemas.microsoft.com/office/drawing/2014/main" id="{B932AB30-46FB-4967-B339-2A215045C6B8}"/>
            </a:ext>
          </a:extLst>
        </xdr:cNvPr>
        <xdr:cNvSpPr txBox="1"/>
      </xdr:nvSpPr>
      <xdr:spPr>
        <a:xfrm>
          <a:off x="27561540" y="3169920"/>
          <a:ext cx="385555" cy="2817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自己資金集計より自動入力されます。</a:t>
          </a:r>
        </a:p>
      </xdr:txBody>
    </xdr:sp>
    <xdr:clientData/>
  </xdr:oneCellAnchor>
  <xdr:oneCellAnchor>
    <xdr:from>
      <xdr:col>50</xdr:col>
      <xdr:colOff>563880</xdr:colOff>
      <xdr:row>17</xdr:row>
      <xdr:rowOff>60960</xdr:rowOff>
    </xdr:from>
    <xdr:ext cx="385555" cy="1501180"/>
    <xdr:sp macro="" textlink="">
      <xdr:nvSpPr>
        <xdr:cNvPr id="9" name="テキスト ボックス 8">
          <a:extLst>
            <a:ext uri="{FF2B5EF4-FFF2-40B4-BE49-F238E27FC236}">
              <a16:creationId xmlns:a16="http://schemas.microsoft.com/office/drawing/2014/main" id="{9CF0D28A-924A-4203-B228-01876D647351}"/>
            </a:ext>
          </a:extLst>
        </xdr:cNvPr>
        <xdr:cNvSpPr txBox="1"/>
      </xdr:nvSpPr>
      <xdr:spPr>
        <a:xfrm>
          <a:off x="28651200" y="3429000"/>
          <a:ext cx="385555" cy="1501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自動計算されます。</a:t>
          </a:r>
        </a:p>
      </xdr:txBody>
    </xdr:sp>
    <xdr:clientData/>
  </xdr:oneCellAnchor>
  <xdr:twoCellAnchor>
    <xdr:from>
      <xdr:col>15</xdr:col>
      <xdr:colOff>65315</xdr:colOff>
      <xdr:row>6</xdr:row>
      <xdr:rowOff>97972</xdr:rowOff>
    </xdr:from>
    <xdr:to>
      <xdr:col>15</xdr:col>
      <xdr:colOff>266699</xdr:colOff>
      <xdr:row>36</xdr:row>
      <xdr:rowOff>152400</xdr:rowOff>
    </xdr:to>
    <xdr:sp macro="" textlink="">
      <xdr:nvSpPr>
        <xdr:cNvPr id="11" name="右中かっこ 10">
          <a:extLst>
            <a:ext uri="{FF2B5EF4-FFF2-40B4-BE49-F238E27FC236}">
              <a16:creationId xmlns:a16="http://schemas.microsoft.com/office/drawing/2014/main" id="{DF60E056-E1A5-4AEA-B80E-8FAA50B2A5C9}"/>
            </a:ext>
          </a:extLst>
        </xdr:cNvPr>
        <xdr:cNvSpPr/>
      </xdr:nvSpPr>
      <xdr:spPr bwMode="auto">
        <a:xfrm>
          <a:off x="7326086" y="1273629"/>
          <a:ext cx="201384" cy="5932714"/>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32658</xdr:colOff>
      <xdr:row>6</xdr:row>
      <xdr:rowOff>121920</xdr:rowOff>
    </xdr:from>
    <xdr:to>
      <xdr:col>17</xdr:col>
      <xdr:colOff>457200</xdr:colOff>
      <xdr:row>36</xdr:row>
      <xdr:rowOff>114300</xdr:rowOff>
    </xdr:to>
    <xdr:sp macro="" textlink="">
      <xdr:nvSpPr>
        <xdr:cNvPr id="14" name="右中かっこ 13">
          <a:extLst>
            <a:ext uri="{FF2B5EF4-FFF2-40B4-BE49-F238E27FC236}">
              <a16:creationId xmlns:a16="http://schemas.microsoft.com/office/drawing/2014/main" id="{E9D6B3EE-E92D-4549-8100-F9AF8C8DC9D1}"/>
            </a:ext>
          </a:extLst>
        </xdr:cNvPr>
        <xdr:cNvSpPr/>
      </xdr:nvSpPr>
      <xdr:spPr bwMode="auto">
        <a:xfrm>
          <a:off x="9077598" y="1310640"/>
          <a:ext cx="424542" cy="5928360"/>
        </a:xfrm>
        <a:prstGeom prst="rightBrace">
          <a:avLst>
            <a:gd name="adj1" fmla="val 8333"/>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15</xdr:col>
      <xdr:colOff>239486</xdr:colOff>
      <xdr:row>17</xdr:row>
      <xdr:rowOff>108856</xdr:rowOff>
    </xdr:from>
    <xdr:ext cx="385555" cy="2652906"/>
    <xdr:sp macro="" textlink="">
      <xdr:nvSpPr>
        <xdr:cNvPr id="16" name="テキスト ボックス 15">
          <a:extLst>
            <a:ext uri="{FF2B5EF4-FFF2-40B4-BE49-F238E27FC236}">
              <a16:creationId xmlns:a16="http://schemas.microsoft.com/office/drawing/2014/main" id="{533B235F-313E-4E71-8F36-D559CCBF5002}"/>
            </a:ext>
          </a:extLst>
        </xdr:cNvPr>
        <xdr:cNvSpPr txBox="1"/>
      </xdr:nvSpPr>
      <xdr:spPr>
        <a:xfrm>
          <a:off x="7500257" y="3439885"/>
          <a:ext cx="385555" cy="26529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委託費集計より自動入力されます。</a:t>
          </a:r>
        </a:p>
      </xdr:txBody>
    </xdr:sp>
    <xdr:clientData/>
  </xdr:oneCellAnchor>
  <xdr:oneCellAnchor>
    <xdr:from>
      <xdr:col>16</xdr:col>
      <xdr:colOff>180503</xdr:colOff>
      <xdr:row>17</xdr:row>
      <xdr:rowOff>174171</xdr:rowOff>
    </xdr:from>
    <xdr:ext cx="385555" cy="2674677"/>
    <xdr:sp macro="" textlink="">
      <xdr:nvSpPr>
        <xdr:cNvPr id="19" name="テキスト ボックス 18">
          <a:extLst>
            <a:ext uri="{FF2B5EF4-FFF2-40B4-BE49-F238E27FC236}">
              <a16:creationId xmlns:a16="http://schemas.microsoft.com/office/drawing/2014/main" id="{AD781AFE-4EF7-432B-A2AA-E8A875B96EAF}"/>
            </a:ext>
          </a:extLst>
        </xdr:cNvPr>
        <xdr:cNvSpPr txBox="1"/>
      </xdr:nvSpPr>
      <xdr:spPr>
        <a:xfrm>
          <a:off x="8323017" y="3505200"/>
          <a:ext cx="385555" cy="2674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solidFill>
                <a:srgbClr val="FF0000"/>
              </a:solidFill>
            </a:rPr>
            <a:t>委託費集計より自動入力されます。</a:t>
          </a:r>
        </a:p>
      </xdr:txBody>
    </xdr:sp>
    <xdr:clientData/>
  </xdr:oneCellAnchor>
  <xdr:twoCellAnchor>
    <xdr:from>
      <xdr:col>16</xdr:col>
      <xdr:colOff>32658</xdr:colOff>
      <xdr:row>6</xdr:row>
      <xdr:rowOff>65316</xdr:rowOff>
    </xdr:from>
    <xdr:to>
      <xdr:col>16</xdr:col>
      <xdr:colOff>353786</xdr:colOff>
      <xdr:row>36</xdr:row>
      <xdr:rowOff>141514</xdr:rowOff>
    </xdr:to>
    <xdr:sp macro="" textlink="">
      <xdr:nvSpPr>
        <xdr:cNvPr id="20" name="右中かっこ 19">
          <a:extLst>
            <a:ext uri="{FF2B5EF4-FFF2-40B4-BE49-F238E27FC236}">
              <a16:creationId xmlns:a16="http://schemas.microsoft.com/office/drawing/2014/main" id="{1C2F73FC-352C-42A3-A664-9B883E76CD6D}"/>
            </a:ext>
          </a:extLst>
        </xdr:cNvPr>
        <xdr:cNvSpPr/>
      </xdr:nvSpPr>
      <xdr:spPr bwMode="auto">
        <a:xfrm>
          <a:off x="8175172" y="1240973"/>
          <a:ext cx="321128" cy="5954484"/>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17</xdr:col>
      <xdr:colOff>507275</xdr:colOff>
      <xdr:row>18</xdr:row>
      <xdr:rowOff>57694</xdr:rowOff>
    </xdr:from>
    <xdr:ext cx="385555" cy="1620921"/>
    <xdr:sp macro="" textlink="">
      <xdr:nvSpPr>
        <xdr:cNvPr id="21" name="テキスト ボックス 20">
          <a:extLst>
            <a:ext uri="{FF2B5EF4-FFF2-40B4-BE49-F238E27FC236}">
              <a16:creationId xmlns:a16="http://schemas.microsoft.com/office/drawing/2014/main" id="{7B65A05A-11B5-4ED4-85FA-CF93484D6F32}"/>
            </a:ext>
          </a:extLst>
        </xdr:cNvPr>
        <xdr:cNvSpPr txBox="1"/>
      </xdr:nvSpPr>
      <xdr:spPr>
        <a:xfrm>
          <a:off x="9552215" y="3623854"/>
          <a:ext cx="385555" cy="16209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solidFill>
                <a:srgbClr val="FF0000"/>
              </a:solidFill>
            </a:rPr>
            <a:t>自動計算されます。</a:t>
          </a:r>
        </a:p>
      </xdr:txBody>
    </xdr:sp>
    <xdr:clientData/>
  </xdr:oneCellAnchor>
  <xdr:oneCellAnchor>
    <xdr:from>
      <xdr:col>1</xdr:col>
      <xdr:colOff>66403</xdr:colOff>
      <xdr:row>6</xdr:row>
      <xdr:rowOff>4355</xdr:rowOff>
    </xdr:from>
    <xdr:ext cx="2981137" cy="459100"/>
    <xdr:sp macro="" textlink="">
      <xdr:nvSpPr>
        <xdr:cNvPr id="4" name="テキスト ボックス 3">
          <a:extLst>
            <a:ext uri="{FF2B5EF4-FFF2-40B4-BE49-F238E27FC236}">
              <a16:creationId xmlns:a16="http://schemas.microsoft.com/office/drawing/2014/main" id="{FD2CCB0F-D043-44A4-9386-D0E0C24AB4D5}"/>
            </a:ext>
          </a:extLst>
        </xdr:cNvPr>
        <xdr:cNvSpPr txBox="1"/>
      </xdr:nvSpPr>
      <xdr:spPr>
        <a:xfrm>
          <a:off x="180703" y="1193075"/>
          <a:ext cx="2981137" cy="459100"/>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構成員が代表機関へ提出する「実績報告書」は</a:t>
          </a:r>
          <a:endParaRPr kumimoji="1" lang="en-US" altLang="ja-JP" sz="1100" b="1">
            <a:solidFill>
              <a:srgbClr val="FF0000"/>
            </a:solidFill>
          </a:endParaRPr>
        </a:p>
        <a:p>
          <a:r>
            <a:rPr kumimoji="1" lang="ja-JP" altLang="en-US" sz="1100" b="1">
              <a:solidFill>
                <a:srgbClr val="FF0000"/>
              </a:solidFill>
            </a:rPr>
            <a:t>代表機関あてになります。</a:t>
          </a:r>
        </a:p>
      </xdr:txBody>
    </xdr:sp>
    <xdr:clientData/>
  </xdr:oneCellAnchor>
  <xdr:twoCellAnchor>
    <xdr:from>
      <xdr:col>0</xdr:col>
      <xdr:colOff>91440</xdr:colOff>
      <xdr:row>8</xdr:row>
      <xdr:rowOff>53340</xdr:rowOff>
    </xdr:from>
    <xdr:to>
      <xdr:col>6</xdr:col>
      <xdr:colOff>0</xdr:colOff>
      <xdr:row>9</xdr:row>
      <xdr:rowOff>68580</xdr:rowOff>
    </xdr:to>
    <xdr:sp macro="" textlink="">
      <xdr:nvSpPr>
        <xdr:cNvPr id="7" name="右中かっこ 6">
          <a:extLst>
            <a:ext uri="{FF2B5EF4-FFF2-40B4-BE49-F238E27FC236}">
              <a16:creationId xmlns:a16="http://schemas.microsoft.com/office/drawing/2014/main" id="{7AA6B852-EDBB-4712-A7C1-BFF82D58F307}"/>
            </a:ext>
          </a:extLst>
        </xdr:cNvPr>
        <xdr:cNvSpPr/>
      </xdr:nvSpPr>
      <xdr:spPr bwMode="auto">
        <a:xfrm rot="16200000">
          <a:off x="1520190" y="209550"/>
          <a:ext cx="213360" cy="3070860"/>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16</xdr:col>
      <xdr:colOff>647700</xdr:colOff>
      <xdr:row>0</xdr:row>
      <xdr:rowOff>190500</xdr:rowOff>
    </xdr:from>
    <xdr:ext cx="3487430" cy="275717"/>
    <xdr:sp macro="" textlink="">
      <xdr:nvSpPr>
        <xdr:cNvPr id="17" name="テキスト ボックス 16">
          <a:extLst>
            <a:ext uri="{FF2B5EF4-FFF2-40B4-BE49-F238E27FC236}">
              <a16:creationId xmlns:a16="http://schemas.microsoft.com/office/drawing/2014/main" id="{053C8DD0-FB12-4BF3-9B18-9DEA9F7000B8}"/>
            </a:ext>
          </a:extLst>
        </xdr:cNvPr>
        <xdr:cNvSpPr txBox="1"/>
      </xdr:nvSpPr>
      <xdr:spPr>
        <a:xfrm>
          <a:off x="8785860" y="190500"/>
          <a:ext cx="3487430" cy="275717"/>
        </a:xfrm>
        <a:prstGeom prst="rect">
          <a:avLst/>
        </a:prstGeom>
        <a:solidFill>
          <a:schemeClr val="accent6">
            <a:lumMod val="20000"/>
            <a:lumOff val="80000"/>
            <a:alpha val="72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ln>
                <a:noFill/>
              </a:ln>
              <a:solidFill>
                <a:srgbClr val="FF0000"/>
              </a:solidFill>
            </a:rPr>
            <a:t>※</a:t>
          </a:r>
          <a:r>
            <a:rPr kumimoji="1" lang="ja-JP" altLang="en-US" sz="1100" b="1">
              <a:ln>
                <a:noFill/>
              </a:ln>
              <a:solidFill>
                <a:srgbClr val="FF0000"/>
              </a:solidFill>
            </a:rPr>
            <a:t>色塗りのセルはすべて集計表より自動入力されます。</a:t>
          </a:r>
        </a:p>
      </xdr:txBody>
    </xdr:sp>
    <xdr:clientData/>
  </xdr:oneCellAnchor>
  <xdr:twoCellAnchor>
    <xdr:from>
      <xdr:col>18</xdr:col>
      <xdr:colOff>251460</xdr:colOff>
      <xdr:row>6</xdr:row>
      <xdr:rowOff>129540</xdr:rowOff>
    </xdr:from>
    <xdr:to>
      <xdr:col>18</xdr:col>
      <xdr:colOff>495300</xdr:colOff>
      <xdr:row>36</xdr:row>
      <xdr:rowOff>106680</xdr:rowOff>
    </xdr:to>
    <xdr:sp macro="" textlink="">
      <xdr:nvSpPr>
        <xdr:cNvPr id="22" name="左中かっこ 21">
          <a:extLst>
            <a:ext uri="{FF2B5EF4-FFF2-40B4-BE49-F238E27FC236}">
              <a16:creationId xmlns:a16="http://schemas.microsoft.com/office/drawing/2014/main" id="{20014F4D-6C89-4271-9BBE-5765D3476E24}"/>
            </a:ext>
          </a:extLst>
        </xdr:cNvPr>
        <xdr:cNvSpPr/>
      </xdr:nvSpPr>
      <xdr:spPr bwMode="auto">
        <a:xfrm>
          <a:off x="9845040" y="1318260"/>
          <a:ext cx="243840" cy="5913120"/>
        </a:xfrm>
        <a:prstGeom prst="leftBrace">
          <a:avLst>
            <a:gd name="adj1" fmla="val 8333"/>
            <a:gd name="adj2" fmla="val 50000"/>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24</xdr:col>
      <xdr:colOff>60960</xdr:colOff>
      <xdr:row>7</xdr:row>
      <xdr:rowOff>68580</xdr:rowOff>
    </xdr:from>
    <xdr:to>
      <xdr:col>24</xdr:col>
      <xdr:colOff>213360</xdr:colOff>
      <xdr:row>36</xdr:row>
      <xdr:rowOff>99060</xdr:rowOff>
    </xdr:to>
    <xdr:sp macro="" textlink="">
      <xdr:nvSpPr>
        <xdr:cNvPr id="48" name="右中かっこ 47">
          <a:extLst>
            <a:ext uri="{FF2B5EF4-FFF2-40B4-BE49-F238E27FC236}">
              <a16:creationId xmlns:a16="http://schemas.microsoft.com/office/drawing/2014/main" id="{31B206FC-9783-4C0C-9CC5-8035875041F5}"/>
            </a:ext>
          </a:extLst>
        </xdr:cNvPr>
        <xdr:cNvSpPr/>
      </xdr:nvSpPr>
      <xdr:spPr bwMode="auto">
        <a:xfrm>
          <a:off x="13868400" y="1455420"/>
          <a:ext cx="152400" cy="5768340"/>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51163</xdr:colOff>
      <xdr:row>7</xdr:row>
      <xdr:rowOff>53340</xdr:rowOff>
    </xdr:from>
    <xdr:to>
      <xdr:col>26</xdr:col>
      <xdr:colOff>475705</xdr:colOff>
      <xdr:row>36</xdr:row>
      <xdr:rowOff>106680</xdr:rowOff>
    </xdr:to>
    <xdr:sp macro="" textlink="">
      <xdr:nvSpPr>
        <xdr:cNvPr id="49" name="右中かっこ 48">
          <a:extLst>
            <a:ext uri="{FF2B5EF4-FFF2-40B4-BE49-F238E27FC236}">
              <a16:creationId xmlns:a16="http://schemas.microsoft.com/office/drawing/2014/main" id="{2ED199EE-DD00-4480-A7B6-62F421A15832}"/>
            </a:ext>
          </a:extLst>
        </xdr:cNvPr>
        <xdr:cNvSpPr/>
      </xdr:nvSpPr>
      <xdr:spPr bwMode="auto">
        <a:xfrm>
          <a:off x="15649303" y="1440180"/>
          <a:ext cx="424542" cy="579120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24</xdr:col>
      <xdr:colOff>257991</xdr:colOff>
      <xdr:row>18</xdr:row>
      <xdr:rowOff>70756</xdr:rowOff>
    </xdr:from>
    <xdr:ext cx="385555" cy="2652906"/>
    <xdr:sp macro="" textlink="">
      <xdr:nvSpPr>
        <xdr:cNvPr id="50" name="テキスト ボックス 49">
          <a:extLst>
            <a:ext uri="{FF2B5EF4-FFF2-40B4-BE49-F238E27FC236}">
              <a16:creationId xmlns:a16="http://schemas.microsoft.com/office/drawing/2014/main" id="{FFE76CE4-F9B5-49BA-8FA0-C199CFCF0E27}"/>
            </a:ext>
          </a:extLst>
        </xdr:cNvPr>
        <xdr:cNvSpPr txBox="1"/>
      </xdr:nvSpPr>
      <xdr:spPr>
        <a:xfrm>
          <a:off x="14065431" y="3636916"/>
          <a:ext cx="385555" cy="26529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委託費集計より自動入力されます。</a:t>
          </a:r>
        </a:p>
      </xdr:txBody>
    </xdr:sp>
    <xdr:clientData/>
  </xdr:oneCellAnchor>
  <xdr:oneCellAnchor>
    <xdr:from>
      <xdr:col>25</xdr:col>
      <xdr:colOff>336168</xdr:colOff>
      <xdr:row>18</xdr:row>
      <xdr:rowOff>97971</xdr:rowOff>
    </xdr:from>
    <xdr:ext cx="385555" cy="2674677"/>
    <xdr:sp macro="" textlink="">
      <xdr:nvSpPr>
        <xdr:cNvPr id="51" name="テキスト ボックス 50">
          <a:extLst>
            <a:ext uri="{FF2B5EF4-FFF2-40B4-BE49-F238E27FC236}">
              <a16:creationId xmlns:a16="http://schemas.microsoft.com/office/drawing/2014/main" id="{F1A93578-2E2D-4C5D-8258-9F8AAEE5FE6F}"/>
            </a:ext>
          </a:extLst>
        </xdr:cNvPr>
        <xdr:cNvSpPr txBox="1"/>
      </xdr:nvSpPr>
      <xdr:spPr>
        <a:xfrm>
          <a:off x="15027528" y="3664131"/>
          <a:ext cx="385555" cy="2674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solidFill>
                <a:srgbClr val="FF0000"/>
              </a:solidFill>
            </a:rPr>
            <a:t>委託費集計より自動入力されます。</a:t>
          </a:r>
        </a:p>
      </xdr:txBody>
    </xdr:sp>
    <xdr:clientData/>
  </xdr:oneCellAnchor>
  <xdr:twoCellAnchor>
    <xdr:from>
      <xdr:col>25</xdr:col>
      <xdr:colOff>89263</xdr:colOff>
      <xdr:row>7</xdr:row>
      <xdr:rowOff>68580</xdr:rowOff>
    </xdr:from>
    <xdr:to>
      <xdr:col>25</xdr:col>
      <xdr:colOff>410391</xdr:colOff>
      <xdr:row>36</xdr:row>
      <xdr:rowOff>126274</xdr:rowOff>
    </xdr:to>
    <xdr:sp macro="" textlink="">
      <xdr:nvSpPr>
        <xdr:cNvPr id="52" name="右中かっこ 51">
          <a:extLst>
            <a:ext uri="{FF2B5EF4-FFF2-40B4-BE49-F238E27FC236}">
              <a16:creationId xmlns:a16="http://schemas.microsoft.com/office/drawing/2014/main" id="{A28A32C8-4CC0-42D7-A829-481BE0FFCCB2}"/>
            </a:ext>
          </a:extLst>
        </xdr:cNvPr>
        <xdr:cNvSpPr/>
      </xdr:nvSpPr>
      <xdr:spPr bwMode="auto">
        <a:xfrm>
          <a:off x="14780623" y="1455420"/>
          <a:ext cx="321128" cy="5795554"/>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26</xdr:col>
      <xdr:colOff>441960</xdr:colOff>
      <xdr:row>19</xdr:row>
      <xdr:rowOff>42454</xdr:rowOff>
    </xdr:from>
    <xdr:ext cx="385555" cy="1620921"/>
    <xdr:sp macro="" textlink="">
      <xdr:nvSpPr>
        <xdr:cNvPr id="53" name="テキスト ボックス 52">
          <a:extLst>
            <a:ext uri="{FF2B5EF4-FFF2-40B4-BE49-F238E27FC236}">
              <a16:creationId xmlns:a16="http://schemas.microsoft.com/office/drawing/2014/main" id="{900C9354-5B3C-4F17-B8D9-39205519CEAB}"/>
            </a:ext>
          </a:extLst>
        </xdr:cNvPr>
        <xdr:cNvSpPr txBox="1"/>
      </xdr:nvSpPr>
      <xdr:spPr>
        <a:xfrm>
          <a:off x="16040100" y="3806734"/>
          <a:ext cx="385555" cy="16209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solidFill>
                <a:srgbClr val="FF0000"/>
              </a:solidFill>
            </a:rPr>
            <a:t>自動計算されます。</a:t>
          </a:r>
        </a:p>
      </xdr:txBody>
    </xdr:sp>
    <xdr:clientData/>
  </xdr:oneCellAnchor>
  <xdr:oneCellAnchor>
    <xdr:from>
      <xdr:col>24</xdr:col>
      <xdr:colOff>795745</xdr:colOff>
      <xdr:row>2</xdr:row>
      <xdr:rowOff>76200</xdr:rowOff>
    </xdr:from>
    <xdr:ext cx="3487430" cy="275717"/>
    <xdr:sp macro="" textlink="">
      <xdr:nvSpPr>
        <xdr:cNvPr id="54" name="テキスト ボックス 53">
          <a:extLst>
            <a:ext uri="{FF2B5EF4-FFF2-40B4-BE49-F238E27FC236}">
              <a16:creationId xmlns:a16="http://schemas.microsoft.com/office/drawing/2014/main" id="{6728320C-7BC1-41CE-802D-CBCB77A139B8}"/>
            </a:ext>
          </a:extLst>
        </xdr:cNvPr>
        <xdr:cNvSpPr txBox="1"/>
      </xdr:nvSpPr>
      <xdr:spPr>
        <a:xfrm>
          <a:off x="14603185" y="472440"/>
          <a:ext cx="3487430" cy="275717"/>
        </a:xfrm>
        <a:prstGeom prst="rect">
          <a:avLst/>
        </a:prstGeom>
        <a:solidFill>
          <a:schemeClr val="accent6">
            <a:lumMod val="20000"/>
            <a:lumOff val="80000"/>
            <a:alpha val="72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ln>
                <a:noFill/>
              </a:ln>
              <a:solidFill>
                <a:srgbClr val="FF0000"/>
              </a:solidFill>
            </a:rPr>
            <a:t>※</a:t>
          </a:r>
          <a:r>
            <a:rPr kumimoji="1" lang="ja-JP" altLang="en-US" sz="1100" b="1">
              <a:ln>
                <a:noFill/>
              </a:ln>
              <a:solidFill>
                <a:srgbClr val="FF0000"/>
              </a:solidFill>
            </a:rPr>
            <a:t>色塗りのセルはすべて集計表より自動入力されます。</a:t>
          </a:r>
        </a:p>
      </xdr:txBody>
    </xdr:sp>
    <xdr:clientData/>
  </xdr:oneCellAnchor>
  <xdr:twoCellAnchor>
    <xdr:from>
      <xdr:col>27</xdr:col>
      <xdr:colOff>262345</xdr:colOff>
      <xdr:row>7</xdr:row>
      <xdr:rowOff>83820</xdr:rowOff>
    </xdr:from>
    <xdr:to>
      <xdr:col>27</xdr:col>
      <xdr:colOff>426720</xdr:colOff>
      <xdr:row>36</xdr:row>
      <xdr:rowOff>144780</xdr:rowOff>
    </xdr:to>
    <xdr:sp macro="" textlink="">
      <xdr:nvSpPr>
        <xdr:cNvPr id="55" name="左中かっこ 54">
          <a:extLst>
            <a:ext uri="{FF2B5EF4-FFF2-40B4-BE49-F238E27FC236}">
              <a16:creationId xmlns:a16="http://schemas.microsoft.com/office/drawing/2014/main" id="{73BE8CD4-8E21-4433-9B82-78A0B91AA57A}"/>
            </a:ext>
          </a:extLst>
        </xdr:cNvPr>
        <xdr:cNvSpPr/>
      </xdr:nvSpPr>
      <xdr:spPr bwMode="auto">
        <a:xfrm>
          <a:off x="16348165" y="1470660"/>
          <a:ext cx="164375" cy="5798820"/>
        </a:xfrm>
        <a:prstGeom prst="leftBrace">
          <a:avLst>
            <a:gd name="adj1" fmla="val 8333"/>
            <a:gd name="adj2" fmla="val 50000"/>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53340</xdr:colOff>
      <xdr:row>7</xdr:row>
      <xdr:rowOff>82732</xdr:rowOff>
    </xdr:from>
    <xdr:to>
      <xdr:col>36</xdr:col>
      <xdr:colOff>243840</xdr:colOff>
      <xdr:row>36</xdr:row>
      <xdr:rowOff>76200</xdr:rowOff>
    </xdr:to>
    <xdr:sp macro="" textlink="">
      <xdr:nvSpPr>
        <xdr:cNvPr id="64" name="右中かっこ 63">
          <a:extLst>
            <a:ext uri="{FF2B5EF4-FFF2-40B4-BE49-F238E27FC236}">
              <a16:creationId xmlns:a16="http://schemas.microsoft.com/office/drawing/2014/main" id="{32E90FDA-5791-49DB-95C6-1803B1E50F86}"/>
            </a:ext>
          </a:extLst>
        </xdr:cNvPr>
        <xdr:cNvSpPr/>
      </xdr:nvSpPr>
      <xdr:spPr bwMode="auto">
        <a:xfrm>
          <a:off x="20063460" y="1469572"/>
          <a:ext cx="190500" cy="5731328"/>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38</xdr:col>
      <xdr:colOff>104503</xdr:colOff>
      <xdr:row>7</xdr:row>
      <xdr:rowOff>106680</xdr:rowOff>
    </xdr:from>
    <xdr:to>
      <xdr:col>39</xdr:col>
      <xdr:colOff>18420</xdr:colOff>
      <xdr:row>36</xdr:row>
      <xdr:rowOff>107438</xdr:rowOff>
    </xdr:to>
    <xdr:sp macro="" textlink="">
      <xdr:nvSpPr>
        <xdr:cNvPr id="65" name="右中かっこ 64">
          <a:extLst>
            <a:ext uri="{FF2B5EF4-FFF2-40B4-BE49-F238E27FC236}">
              <a16:creationId xmlns:a16="http://schemas.microsoft.com/office/drawing/2014/main" id="{4546C250-EE0E-47E1-B588-2DF192355F2A}"/>
            </a:ext>
          </a:extLst>
        </xdr:cNvPr>
        <xdr:cNvSpPr/>
      </xdr:nvSpPr>
      <xdr:spPr bwMode="auto">
        <a:xfrm>
          <a:off x="21905323" y="1493520"/>
          <a:ext cx="401597" cy="5738618"/>
        </a:xfrm>
        <a:prstGeom prst="rightBrace">
          <a:avLst>
            <a:gd name="adj1" fmla="val 8333"/>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36</xdr:col>
      <xdr:colOff>252393</xdr:colOff>
      <xdr:row>18</xdr:row>
      <xdr:rowOff>70756</xdr:rowOff>
    </xdr:from>
    <xdr:ext cx="385555" cy="2538170"/>
    <xdr:sp macro="" textlink="">
      <xdr:nvSpPr>
        <xdr:cNvPr id="66" name="テキスト ボックス 65">
          <a:extLst>
            <a:ext uri="{FF2B5EF4-FFF2-40B4-BE49-F238E27FC236}">
              <a16:creationId xmlns:a16="http://schemas.microsoft.com/office/drawing/2014/main" id="{BA93A034-0F6E-44FD-9DB4-E0135970DDCE}"/>
            </a:ext>
          </a:extLst>
        </xdr:cNvPr>
        <xdr:cNvSpPr txBox="1"/>
      </xdr:nvSpPr>
      <xdr:spPr>
        <a:xfrm>
          <a:off x="20262513" y="3636916"/>
          <a:ext cx="385555" cy="2538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solidFill>
                <a:srgbClr val="FF0000"/>
              </a:solidFill>
            </a:rPr>
            <a:t>委託費集計より自動入力されます。</a:t>
          </a:r>
        </a:p>
      </xdr:txBody>
    </xdr:sp>
    <xdr:clientData/>
  </xdr:oneCellAnchor>
  <xdr:oneCellAnchor>
    <xdr:from>
      <xdr:col>37</xdr:col>
      <xdr:colOff>292470</xdr:colOff>
      <xdr:row>18</xdr:row>
      <xdr:rowOff>128452</xdr:rowOff>
    </xdr:from>
    <xdr:ext cx="385555" cy="2559000"/>
    <xdr:sp macro="" textlink="">
      <xdr:nvSpPr>
        <xdr:cNvPr id="67" name="テキスト ボックス 66">
          <a:extLst>
            <a:ext uri="{FF2B5EF4-FFF2-40B4-BE49-F238E27FC236}">
              <a16:creationId xmlns:a16="http://schemas.microsoft.com/office/drawing/2014/main" id="{B56EB329-892C-4B34-AE12-E28B1DA8A63C}"/>
            </a:ext>
          </a:extLst>
        </xdr:cNvPr>
        <xdr:cNvSpPr txBox="1"/>
      </xdr:nvSpPr>
      <xdr:spPr>
        <a:xfrm>
          <a:off x="21186510" y="3694612"/>
          <a:ext cx="385555" cy="2559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solidFill>
                <a:srgbClr val="FF0000"/>
              </a:solidFill>
            </a:rPr>
            <a:t>委託費集計より自動入力されます。</a:t>
          </a:r>
        </a:p>
      </xdr:txBody>
    </xdr:sp>
    <xdr:clientData/>
  </xdr:oneCellAnchor>
  <xdr:twoCellAnchor>
    <xdr:from>
      <xdr:col>37</xdr:col>
      <xdr:colOff>20683</xdr:colOff>
      <xdr:row>7</xdr:row>
      <xdr:rowOff>50076</xdr:rowOff>
    </xdr:from>
    <xdr:to>
      <xdr:col>37</xdr:col>
      <xdr:colOff>324455</xdr:colOff>
      <xdr:row>36</xdr:row>
      <xdr:rowOff>64372</xdr:rowOff>
    </xdr:to>
    <xdr:sp macro="" textlink="">
      <xdr:nvSpPr>
        <xdr:cNvPr id="68" name="右中かっこ 67">
          <a:extLst>
            <a:ext uri="{FF2B5EF4-FFF2-40B4-BE49-F238E27FC236}">
              <a16:creationId xmlns:a16="http://schemas.microsoft.com/office/drawing/2014/main" id="{54A29490-27ED-47DC-954F-37E79FEFBEF2}"/>
            </a:ext>
          </a:extLst>
        </xdr:cNvPr>
        <xdr:cNvSpPr/>
      </xdr:nvSpPr>
      <xdr:spPr bwMode="auto">
        <a:xfrm>
          <a:off x="20914723" y="1436916"/>
          <a:ext cx="303772" cy="5752156"/>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38</xdr:col>
      <xdr:colOff>474462</xdr:colOff>
      <xdr:row>19</xdr:row>
      <xdr:rowOff>42455</xdr:rowOff>
    </xdr:from>
    <xdr:ext cx="385555" cy="1550818"/>
    <xdr:sp macro="" textlink="">
      <xdr:nvSpPr>
        <xdr:cNvPr id="69" name="テキスト ボックス 68">
          <a:extLst>
            <a:ext uri="{FF2B5EF4-FFF2-40B4-BE49-F238E27FC236}">
              <a16:creationId xmlns:a16="http://schemas.microsoft.com/office/drawing/2014/main" id="{849FB437-EA64-48AC-AC7A-889B79709ABA}"/>
            </a:ext>
          </a:extLst>
        </xdr:cNvPr>
        <xdr:cNvSpPr txBox="1"/>
      </xdr:nvSpPr>
      <xdr:spPr>
        <a:xfrm>
          <a:off x="22275282" y="3806735"/>
          <a:ext cx="385555" cy="155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solidFill>
                <a:srgbClr val="FF0000"/>
              </a:solidFill>
            </a:rPr>
            <a:t>自動計算されます。</a:t>
          </a:r>
        </a:p>
      </xdr:txBody>
    </xdr:sp>
    <xdr:clientData/>
  </xdr:oneCellAnchor>
  <xdr:oneCellAnchor>
    <xdr:from>
      <xdr:col>36</xdr:col>
      <xdr:colOff>818604</xdr:colOff>
      <xdr:row>2</xdr:row>
      <xdr:rowOff>76201</xdr:rowOff>
    </xdr:from>
    <xdr:ext cx="3463835" cy="275717"/>
    <xdr:sp macro="" textlink="">
      <xdr:nvSpPr>
        <xdr:cNvPr id="70" name="テキスト ボックス 69">
          <a:extLst>
            <a:ext uri="{FF2B5EF4-FFF2-40B4-BE49-F238E27FC236}">
              <a16:creationId xmlns:a16="http://schemas.microsoft.com/office/drawing/2014/main" id="{DF37D99D-40C1-4DC2-BC01-8AD2777ECB02}"/>
            </a:ext>
          </a:extLst>
        </xdr:cNvPr>
        <xdr:cNvSpPr txBox="1"/>
      </xdr:nvSpPr>
      <xdr:spPr>
        <a:xfrm>
          <a:off x="20828724" y="472441"/>
          <a:ext cx="3463835" cy="275717"/>
        </a:xfrm>
        <a:prstGeom prst="rect">
          <a:avLst/>
        </a:prstGeom>
        <a:solidFill>
          <a:schemeClr val="accent6">
            <a:lumMod val="20000"/>
            <a:lumOff val="80000"/>
            <a:alpha val="72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ln>
                <a:noFill/>
              </a:ln>
              <a:solidFill>
                <a:srgbClr val="FF0000"/>
              </a:solidFill>
            </a:rPr>
            <a:t>※</a:t>
          </a:r>
          <a:r>
            <a:rPr kumimoji="1" lang="ja-JP" altLang="en-US" sz="1100" b="1">
              <a:ln>
                <a:noFill/>
              </a:ln>
              <a:solidFill>
                <a:srgbClr val="FF0000"/>
              </a:solidFill>
            </a:rPr>
            <a:t>色塗りのセルはすべて集計表より自動入力されます。</a:t>
          </a:r>
        </a:p>
      </xdr:txBody>
    </xdr:sp>
    <xdr:clientData/>
  </xdr:oneCellAnchor>
  <xdr:twoCellAnchor>
    <xdr:from>
      <xdr:col>39</xdr:col>
      <xdr:colOff>269965</xdr:colOff>
      <xdr:row>7</xdr:row>
      <xdr:rowOff>137160</xdr:rowOff>
    </xdr:from>
    <xdr:to>
      <xdr:col>40</xdr:col>
      <xdr:colOff>20566</xdr:colOff>
      <xdr:row>36</xdr:row>
      <xdr:rowOff>56683</xdr:rowOff>
    </xdr:to>
    <xdr:sp macro="" textlink="">
      <xdr:nvSpPr>
        <xdr:cNvPr id="71" name="左中かっこ 70">
          <a:extLst>
            <a:ext uri="{FF2B5EF4-FFF2-40B4-BE49-F238E27FC236}">
              <a16:creationId xmlns:a16="http://schemas.microsoft.com/office/drawing/2014/main" id="{7F0F5E89-EFC6-4BD5-B7AE-E86195F16121}"/>
            </a:ext>
          </a:extLst>
        </xdr:cNvPr>
        <xdr:cNvSpPr/>
      </xdr:nvSpPr>
      <xdr:spPr bwMode="auto">
        <a:xfrm>
          <a:off x="22558465" y="1524000"/>
          <a:ext cx="230661" cy="5657383"/>
        </a:xfrm>
        <a:prstGeom prst="leftBrace">
          <a:avLst>
            <a:gd name="adj1" fmla="val 8333"/>
            <a:gd name="adj2" fmla="val 50000"/>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45720</xdr:colOff>
      <xdr:row>6</xdr:row>
      <xdr:rowOff>90351</xdr:rowOff>
    </xdr:from>
    <xdr:to>
      <xdr:col>48</xdr:col>
      <xdr:colOff>350520</xdr:colOff>
      <xdr:row>31</xdr:row>
      <xdr:rowOff>129540</xdr:rowOff>
    </xdr:to>
    <xdr:sp macro="" textlink="">
      <xdr:nvSpPr>
        <xdr:cNvPr id="77" name="右中かっこ 76">
          <a:extLst>
            <a:ext uri="{FF2B5EF4-FFF2-40B4-BE49-F238E27FC236}">
              <a16:creationId xmlns:a16="http://schemas.microsoft.com/office/drawing/2014/main" id="{EA543C58-7F9A-4F93-A9A4-81738BC2EB37}"/>
            </a:ext>
          </a:extLst>
        </xdr:cNvPr>
        <xdr:cNvSpPr/>
      </xdr:nvSpPr>
      <xdr:spPr bwMode="auto">
        <a:xfrm>
          <a:off x="26395680" y="1279071"/>
          <a:ext cx="304800" cy="4992189"/>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74023</xdr:colOff>
      <xdr:row>6</xdr:row>
      <xdr:rowOff>83819</xdr:rowOff>
    </xdr:from>
    <xdr:to>
      <xdr:col>50</xdr:col>
      <xdr:colOff>475620</xdr:colOff>
      <xdr:row>31</xdr:row>
      <xdr:rowOff>114300</xdr:rowOff>
    </xdr:to>
    <xdr:sp macro="" textlink="">
      <xdr:nvSpPr>
        <xdr:cNvPr id="78" name="右中かっこ 77">
          <a:extLst>
            <a:ext uri="{FF2B5EF4-FFF2-40B4-BE49-F238E27FC236}">
              <a16:creationId xmlns:a16="http://schemas.microsoft.com/office/drawing/2014/main" id="{A6180814-29F3-4C8C-BBE0-A7894DBD2D19}"/>
            </a:ext>
          </a:extLst>
        </xdr:cNvPr>
        <xdr:cNvSpPr/>
      </xdr:nvSpPr>
      <xdr:spPr bwMode="auto">
        <a:xfrm>
          <a:off x="28161343" y="1272539"/>
          <a:ext cx="401597" cy="4983481"/>
        </a:xfrm>
        <a:prstGeom prst="rightBrace">
          <a:avLst>
            <a:gd name="adj1" fmla="val 8333"/>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49</xdr:col>
      <xdr:colOff>89263</xdr:colOff>
      <xdr:row>6</xdr:row>
      <xdr:rowOff>50075</xdr:rowOff>
    </xdr:from>
    <xdr:to>
      <xdr:col>49</xdr:col>
      <xdr:colOff>393035</xdr:colOff>
      <xdr:row>31</xdr:row>
      <xdr:rowOff>129540</xdr:rowOff>
    </xdr:to>
    <xdr:sp macro="" textlink="">
      <xdr:nvSpPr>
        <xdr:cNvPr id="79" name="右中かっこ 78">
          <a:extLst>
            <a:ext uri="{FF2B5EF4-FFF2-40B4-BE49-F238E27FC236}">
              <a16:creationId xmlns:a16="http://schemas.microsoft.com/office/drawing/2014/main" id="{D7D5248A-F47E-4E28-9B5B-C98A79401DB6}"/>
            </a:ext>
          </a:extLst>
        </xdr:cNvPr>
        <xdr:cNvSpPr/>
      </xdr:nvSpPr>
      <xdr:spPr bwMode="auto">
        <a:xfrm>
          <a:off x="27307903" y="1238795"/>
          <a:ext cx="303772" cy="5032465"/>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48</xdr:col>
      <xdr:colOff>384264</xdr:colOff>
      <xdr:row>0</xdr:row>
      <xdr:rowOff>60960</xdr:rowOff>
    </xdr:from>
    <xdr:ext cx="3463835" cy="275717"/>
    <xdr:sp macro="" textlink="">
      <xdr:nvSpPr>
        <xdr:cNvPr id="80" name="テキスト ボックス 79">
          <a:extLst>
            <a:ext uri="{FF2B5EF4-FFF2-40B4-BE49-F238E27FC236}">
              <a16:creationId xmlns:a16="http://schemas.microsoft.com/office/drawing/2014/main" id="{BB918FFB-3135-4441-A8BA-D38300BC1CB4}"/>
            </a:ext>
          </a:extLst>
        </xdr:cNvPr>
        <xdr:cNvSpPr txBox="1"/>
      </xdr:nvSpPr>
      <xdr:spPr>
        <a:xfrm>
          <a:off x="26734224" y="60960"/>
          <a:ext cx="3463835" cy="275717"/>
        </a:xfrm>
        <a:prstGeom prst="rect">
          <a:avLst/>
        </a:prstGeom>
        <a:solidFill>
          <a:schemeClr val="accent6">
            <a:lumMod val="20000"/>
            <a:lumOff val="80000"/>
            <a:alpha val="72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ln>
                <a:noFill/>
              </a:ln>
              <a:solidFill>
                <a:srgbClr val="FF0000"/>
              </a:solidFill>
            </a:rPr>
            <a:t>※</a:t>
          </a:r>
          <a:r>
            <a:rPr kumimoji="1" lang="ja-JP" altLang="en-US" sz="1100" b="1">
              <a:ln>
                <a:noFill/>
              </a:ln>
              <a:solidFill>
                <a:srgbClr val="FF0000"/>
              </a:solidFill>
            </a:rPr>
            <a:t>色塗りのセルはすべて集計表より自動入力されます。</a:t>
          </a:r>
        </a:p>
      </xdr:txBody>
    </xdr:sp>
    <xdr:clientData/>
  </xdr:oneCellAnchor>
  <xdr:twoCellAnchor>
    <xdr:from>
      <xdr:col>51</xdr:col>
      <xdr:colOff>323305</xdr:colOff>
      <xdr:row>6</xdr:row>
      <xdr:rowOff>68579</xdr:rowOff>
    </xdr:from>
    <xdr:to>
      <xdr:col>51</xdr:col>
      <xdr:colOff>541020</xdr:colOff>
      <xdr:row>31</xdr:row>
      <xdr:rowOff>114300</xdr:rowOff>
    </xdr:to>
    <xdr:sp macro="" textlink="">
      <xdr:nvSpPr>
        <xdr:cNvPr id="81" name="左中かっこ 80">
          <a:extLst>
            <a:ext uri="{FF2B5EF4-FFF2-40B4-BE49-F238E27FC236}">
              <a16:creationId xmlns:a16="http://schemas.microsoft.com/office/drawing/2014/main" id="{FD1BA00A-F4CD-4795-8E52-AD1BE3212AEE}"/>
            </a:ext>
          </a:extLst>
        </xdr:cNvPr>
        <xdr:cNvSpPr/>
      </xdr:nvSpPr>
      <xdr:spPr bwMode="auto">
        <a:xfrm>
          <a:off x="29004985" y="1257299"/>
          <a:ext cx="217715" cy="4998721"/>
        </a:xfrm>
        <a:prstGeom prst="leftBrace">
          <a:avLst>
            <a:gd name="adj1" fmla="val 8333"/>
            <a:gd name="adj2" fmla="val 50000"/>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57</xdr:col>
      <xdr:colOff>388620</xdr:colOff>
      <xdr:row>16</xdr:row>
      <xdr:rowOff>30480</xdr:rowOff>
    </xdr:from>
    <xdr:ext cx="385555" cy="2817438"/>
    <xdr:sp macro="" textlink="">
      <xdr:nvSpPr>
        <xdr:cNvPr id="90" name="テキスト ボックス 89">
          <a:extLst>
            <a:ext uri="{FF2B5EF4-FFF2-40B4-BE49-F238E27FC236}">
              <a16:creationId xmlns:a16="http://schemas.microsoft.com/office/drawing/2014/main" id="{CC590986-6467-4150-AF59-116103DD418E}"/>
            </a:ext>
          </a:extLst>
        </xdr:cNvPr>
        <xdr:cNvSpPr txBox="1"/>
      </xdr:nvSpPr>
      <xdr:spPr>
        <a:xfrm>
          <a:off x="32994600" y="3200400"/>
          <a:ext cx="385555" cy="2817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自己資金集計より自動入力されます。</a:t>
          </a:r>
        </a:p>
      </xdr:txBody>
    </xdr:sp>
    <xdr:clientData/>
  </xdr:oneCellAnchor>
  <xdr:oneCellAnchor>
    <xdr:from>
      <xdr:col>58</xdr:col>
      <xdr:colOff>373380</xdr:colOff>
      <xdr:row>16</xdr:row>
      <xdr:rowOff>15240</xdr:rowOff>
    </xdr:from>
    <xdr:ext cx="385555" cy="2817438"/>
    <xdr:sp macro="" textlink="">
      <xdr:nvSpPr>
        <xdr:cNvPr id="91" name="テキスト ボックス 90">
          <a:extLst>
            <a:ext uri="{FF2B5EF4-FFF2-40B4-BE49-F238E27FC236}">
              <a16:creationId xmlns:a16="http://schemas.microsoft.com/office/drawing/2014/main" id="{C8C1DCEF-A331-49A3-BBFE-1D0EADE43181}"/>
            </a:ext>
          </a:extLst>
        </xdr:cNvPr>
        <xdr:cNvSpPr txBox="1"/>
      </xdr:nvSpPr>
      <xdr:spPr>
        <a:xfrm>
          <a:off x="33848040" y="3185160"/>
          <a:ext cx="385555" cy="2817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自己資金集計より自動入力されます。</a:t>
          </a:r>
        </a:p>
      </xdr:txBody>
    </xdr:sp>
    <xdr:clientData/>
  </xdr:oneCellAnchor>
  <xdr:oneCellAnchor>
    <xdr:from>
      <xdr:col>59</xdr:col>
      <xdr:colOff>556260</xdr:colOff>
      <xdr:row>17</xdr:row>
      <xdr:rowOff>114300</xdr:rowOff>
    </xdr:from>
    <xdr:ext cx="385555" cy="1501180"/>
    <xdr:sp macro="" textlink="">
      <xdr:nvSpPr>
        <xdr:cNvPr id="92" name="テキスト ボックス 91">
          <a:extLst>
            <a:ext uri="{FF2B5EF4-FFF2-40B4-BE49-F238E27FC236}">
              <a16:creationId xmlns:a16="http://schemas.microsoft.com/office/drawing/2014/main" id="{C2440097-F605-4482-B71D-42D42DDB9626}"/>
            </a:ext>
          </a:extLst>
        </xdr:cNvPr>
        <xdr:cNvSpPr txBox="1"/>
      </xdr:nvSpPr>
      <xdr:spPr>
        <a:xfrm>
          <a:off x="34899600" y="3482340"/>
          <a:ext cx="385555" cy="1501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自動計算されます。</a:t>
          </a:r>
        </a:p>
      </xdr:txBody>
    </xdr:sp>
    <xdr:clientData/>
  </xdr:oneCellAnchor>
  <xdr:twoCellAnchor>
    <xdr:from>
      <xdr:col>57</xdr:col>
      <xdr:colOff>91440</xdr:colOff>
      <xdr:row>6</xdr:row>
      <xdr:rowOff>82731</xdr:rowOff>
    </xdr:from>
    <xdr:to>
      <xdr:col>57</xdr:col>
      <xdr:colOff>396240</xdr:colOff>
      <xdr:row>31</xdr:row>
      <xdr:rowOff>106680</xdr:rowOff>
    </xdr:to>
    <xdr:sp macro="" textlink="">
      <xdr:nvSpPr>
        <xdr:cNvPr id="93" name="右中かっこ 92">
          <a:extLst>
            <a:ext uri="{FF2B5EF4-FFF2-40B4-BE49-F238E27FC236}">
              <a16:creationId xmlns:a16="http://schemas.microsoft.com/office/drawing/2014/main" id="{350496E7-C022-46E0-A8C4-123C92B6C8CD}"/>
            </a:ext>
          </a:extLst>
        </xdr:cNvPr>
        <xdr:cNvSpPr/>
      </xdr:nvSpPr>
      <xdr:spPr bwMode="auto">
        <a:xfrm>
          <a:off x="32697420" y="1271451"/>
          <a:ext cx="304800" cy="4976949"/>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66403</xdr:colOff>
      <xdr:row>6</xdr:row>
      <xdr:rowOff>137159</xdr:rowOff>
    </xdr:from>
    <xdr:to>
      <xdr:col>59</xdr:col>
      <xdr:colOff>468000</xdr:colOff>
      <xdr:row>31</xdr:row>
      <xdr:rowOff>106680</xdr:rowOff>
    </xdr:to>
    <xdr:sp macro="" textlink="">
      <xdr:nvSpPr>
        <xdr:cNvPr id="94" name="右中かっこ 93">
          <a:extLst>
            <a:ext uri="{FF2B5EF4-FFF2-40B4-BE49-F238E27FC236}">
              <a16:creationId xmlns:a16="http://schemas.microsoft.com/office/drawing/2014/main" id="{898842BA-6D69-4F7D-90E9-8130E59EA6BD}"/>
            </a:ext>
          </a:extLst>
        </xdr:cNvPr>
        <xdr:cNvSpPr/>
      </xdr:nvSpPr>
      <xdr:spPr bwMode="auto">
        <a:xfrm>
          <a:off x="34409743" y="1325879"/>
          <a:ext cx="401597" cy="4922521"/>
        </a:xfrm>
        <a:prstGeom prst="rightBrace">
          <a:avLst>
            <a:gd name="adj1" fmla="val 8333"/>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58</xdr:col>
      <xdr:colOff>112123</xdr:colOff>
      <xdr:row>6</xdr:row>
      <xdr:rowOff>126275</xdr:rowOff>
    </xdr:from>
    <xdr:to>
      <xdr:col>58</xdr:col>
      <xdr:colOff>415895</xdr:colOff>
      <xdr:row>31</xdr:row>
      <xdr:rowOff>121920</xdr:rowOff>
    </xdr:to>
    <xdr:sp macro="" textlink="">
      <xdr:nvSpPr>
        <xdr:cNvPr id="95" name="右中かっこ 94">
          <a:extLst>
            <a:ext uri="{FF2B5EF4-FFF2-40B4-BE49-F238E27FC236}">
              <a16:creationId xmlns:a16="http://schemas.microsoft.com/office/drawing/2014/main" id="{126B5928-12C7-4D6A-8C43-B16FB57D20D8}"/>
            </a:ext>
          </a:extLst>
        </xdr:cNvPr>
        <xdr:cNvSpPr/>
      </xdr:nvSpPr>
      <xdr:spPr bwMode="auto">
        <a:xfrm>
          <a:off x="33586783" y="1314995"/>
          <a:ext cx="303772" cy="4948645"/>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58</xdr:col>
      <xdr:colOff>403861</xdr:colOff>
      <xdr:row>1</xdr:row>
      <xdr:rowOff>160020</xdr:rowOff>
    </xdr:from>
    <xdr:ext cx="3589020" cy="275717"/>
    <xdr:sp macro="" textlink="">
      <xdr:nvSpPr>
        <xdr:cNvPr id="96" name="テキスト ボックス 95">
          <a:extLst>
            <a:ext uri="{FF2B5EF4-FFF2-40B4-BE49-F238E27FC236}">
              <a16:creationId xmlns:a16="http://schemas.microsoft.com/office/drawing/2014/main" id="{D592B710-9B6E-4354-8A38-D910FBB4039C}"/>
            </a:ext>
          </a:extLst>
        </xdr:cNvPr>
        <xdr:cNvSpPr txBox="1"/>
      </xdr:nvSpPr>
      <xdr:spPr>
        <a:xfrm>
          <a:off x="33878521" y="358140"/>
          <a:ext cx="3589020" cy="275717"/>
        </a:xfrm>
        <a:prstGeom prst="rect">
          <a:avLst/>
        </a:prstGeom>
        <a:solidFill>
          <a:schemeClr val="accent6">
            <a:lumMod val="20000"/>
            <a:lumOff val="80000"/>
            <a:alpha val="72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ln>
                <a:noFill/>
              </a:ln>
              <a:solidFill>
                <a:srgbClr val="FF0000"/>
              </a:solidFill>
            </a:rPr>
            <a:t>※</a:t>
          </a:r>
          <a:r>
            <a:rPr kumimoji="1" lang="ja-JP" altLang="en-US" sz="1100" b="1">
              <a:ln>
                <a:noFill/>
              </a:ln>
              <a:solidFill>
                <a:srgbClr val="FF0000"/>
              </a:solidFill>
            </a:rPr>
            <a:t>色塗りのセルはすべて集計表等より自動入力されます。</a:t>
          </a:r>
        </a:p>
      </xdr:txBody>
    </xdr:sp>
    <xdr:clientData/>
  </xdr:oneCellAnchor>
  <xdr:twoCellAnchor>
    <xdr:from>
      <xdr:col>60</xdr:col>
      <xdr:colOff>315685</xdr:colOff>
      <xdr:row>6</xdr:row>
      <xdr:rowOff>160019</xdr:rowOff>
    </xdr:from>
    <xdr:to>
      <xdr:col>60</xdr:col>
      <xdr:colOff>533400</xdr:colOff>
      <xdr:row>31</xdr:row>
      <xdr:rowOff>137160</xdr:rowOff>
    </xdr:to>
    <xdr:sp macro="" textlink="">
      <xdr:nvSpPr>
        <xdr:cNvPr id="97" name="左中かっこ 96">
          <a:extLst>
            <a:ext uri="{FF2B5EF4-FFF2-40B4-BE49-F238E27FC236}">
              <a16:creationId xmlns:a16="http://schemas.microsoft.com/office/drawing/2014/main" id="{676F8537-784C-49CA-A814-4C82D06F151A}"/>
            </a:ext>
          </a:extLst>
        </xdr:cNvPr>
        <xdr:cNvSpPr/>
      </xdr:nvSpPr>
      <xdr:spPr bwMode="auto">
        <a:xfrm>
          <a:off x="35253385" y="1348739"/>
          <a:ext cx="217715" cy="4930141"/>
        </a:xfrm>
        <a:prstGeom prst="leftBrace">
          <a:avLst>
            <a:gd name="adj1" fmla="val 8333"/>
            <a:gd name="adj2" fmla="val 50000"/>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66</xdr:col>
      <xdr:colOff>373380</xdr:colOff>
      <xdr:row>16</xdr:row>
      <xdr:rowOff>38100</xdr:rowOff>
    </xdr:from>
    <xdr:ext cx="385555" cy="2817438"/>
    <xdr:sp macro="" textlink="">
      <xdr:nvSpPr>
        <xdr:cNvPr id="106" name="テキスト ボックス 105">
          <a:extLst>
            <a:ext uri="{FF2B5EF4-FFF2-40B4-BE49-F238E27FC236}">
              <a16:creationId xmlns:a16="http://schemas.microsoft.com/office/drawing/2014/main" id="{75DC9D23-8B5E-4DF3-B706-0D5428082294}"/>
            </a:ext>
          </a:extLst>
        </xdr:cNvPr>
        <xdr:cNvSpPr txBox="1"/>
      </xdr:nvSpPr>
      <xdr:spPr>
        <a:xfrm>
          <a:off x="39235380" y="3208020"/>
          <a:ext cx="385555" cy="2817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自己資金集計より自動入力されます。</a:t>
          </a:r>
        </a:p>
      </xdr:txBody>
    </xdr:sp>
    <xdr:clientData/>
  </xdr:oneCellAnchor>
  <xdr:oneCellAnchor>
    <xdr:from>
      <xdr:col>67</xdr:col>
      <xdr:colOff>365760</xdr:colOff>
      <xdr:row>16</xdr:row>
      <xdr:rowOff>22860</xdr:rowOff>
    </xdr:from>
    <xdr:ext cx="385555" cy="2817438"/>
    <xdr:sp macro="" textlink="">
      <xdr:nvSpPr>
        <xdr:cNvPr id="107" name="テキスト ボックス 106">
          <a:extLst>
            <a:ext uri="{FF2B5EF4-FFF2-40B4-BE49-F238E27FC236}">
              <a16:creationId xmlns:a16="http://schemas.microsoft.com/office/drawing/2014/main" id="{2661B111-0D83-4219-8DC5-D452DD1EE181}"/>
            </a:ext>
          </a:extLst>
        </xdr:cNvPr>
        <xdr:cNvSpPr txBox="1"/>
      </xdr:nvSpPr>
      <xdr:spPr>
        <a:xfrm>
          <a:off x="40096440" y="3192780"/>
          <a:ext cx="385555" cy="2817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自己資金集計より自動入力されます。</a:t>
          </a:r>
        </a:p>
      </xdr:txBody>
    </xdr:sp>
    <xdr:clientData/>
  </xdr:oneCellAnchor>
  <xdr:oneCellAnchor>
    <xdr:from>
      <xdr:col>68</xdr:col>
      <xdr:colOff>495300</xdr:colOff>
      <xdr:row>16</xdr:row>
      <xdr:rowOff>60960</xdr:rowOff>
    </xdr:from>
    <xdr:ext cx="385555" cy="1501180"/>
    <xdr:sp macro="" textlink="">
      <xdr:nvSpPr>
        <xdr:cNvPr id="108" name="テキスト ボックス 107">
          <a:extLst>
            <a:ext uri="{FF2B5EF4-FFF2-40B4-BE49-F238E27FC236}">
              <a16:creationId xmlns:a16="http://schemas.microsoft.com/office/drawing/2014/main" id="{6744D9F5-2F41-428A-A4DD-4D8182226395}"/>
            </a:ext>
          </a:extLst>
        </xdr:cNvPr>
        <xdr:cNvSpPr txBox="1"/>
      </xdr:nvSpPr>
      <xdr:spPr>
        <a:xfrm>
          <a:off x="41094660" y="3230880"/>
          <a:ext cx="385555" cy="1501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自動計算されます。</a:t>
          </a:r>
        </a:p>
      </xdr:txBody>
    </xdr:sp>
    <xdr:clientData/>
  </xdr:oneCellAnchor>
  <xdr:twoCellAnchor>
    <xdr:from>
      <xdr:col>66</xdr:col>
      <xdr:colOff>30480</xdr:colOff>
      <xdr:row>5</xdr:row>
      <xdr:rowOff>90351</xdr:rowOff>
    </xdr:from>
    <xdr:to>
      <xdr:col>66</xdr:col>
      <xdr:colOff>335280</xdr:colOff>
      <xdr:row>31</xdr:row>
      <xdr:rowOff>129540</xdr:rowOff>
    </xdr:to>
    <xdr:sp macro="" textlink="">
      <xdr:nvSpPr>
        <xdr:cNvPr id="109" name="右中かっこ 108">
          <a:extLst>
            <a:ext uri="{FF2B5EF4-FFF2-40B4-BE49-F238E27FC236}">
              <a16:creationId xmlns:a16="http://schemas.microsoft.com/office/drawing/2014/main" id="{BB708344-F6C6-4B98-BF15-ACD3E795533C}"/>
            </a:ext>
          </a:extLst>
        </xdr:cNvPr>
        <xdr:cNvSpPr/>
      </xdr:nvSpPr>
      <xdr:spPr bwMode="auto">
        <a:xfrm>
          <a:off x="38892480" y="1080951"/>
          <a:ext cx="304800" cy="5190309"/>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68</xdr:col>
      <xdr:colOff>35923</xdr:colOff>
      <xdr:row>6</xdr:row>
      <xdr:rowOff>99059</xdr:rowOff>
    </xdr:from>
    <xdr:to>
      <xdr:col>68</xdr:col>
      <xdr:colOff>437520</xdr:colOff>
      <xdr:row>31</xdr:row>
      <xdr:rowOff>121920</xdr:rowOff>
    </xdr:to>
    <xdr:sp macro="" textlink="">
      <xdr:nvSpPr>
        <xdr:cNvPr id="110" name="右中かっこ 109">
          <a:extLst>
            <a:ext uri="{FF2B5EF4-FFF2-40B4-BE49-F238E27FC236}">
              <a16:creationId xmlns:a16="http://schemas.microsoft.com/office/drawing/2014/main" id="{1185449B-86C9-463D-A906-41E2C282DA36}"/>
            </a:ext>
          </a:extLst>
        </xdr:cNvPr>
        <xdr:cNvSpPr/>
      </xdr:nvSpPr>
      <xdr:spPr bwMode="auto">
        <a:xfrm>
          <a:off x="40635283" y="1287779"/>
          <a:ext cx="401597" cy="4975861"/>
        </a:xfrm>
        <a:prstGeom prst="rightBrace">
          <a:avLst>
            <a:gd name="adj1" fmla="val 8333"/>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67</xdr:col>
      <xdr:colOff>58783</xdr:colOff>
      <xdr:row>6</xdr:row>
      <xdr:rowOff>126275</xdr:rowOff>
    </xdr:from>
    <xdr:to>
      <xdr:col>67</xdr:col>
      <xdr:colOff>362555</xdr:colOff>
      <xdr:row>31</xdr:row>
      <xdr:rowOff>121920</xdr:rowOff>
    </xdr:to>
    <xdr:sp macro="" textlink="">
      <xdr:nvSpPr>
        <xdr:cNvPr id="111" name="右中かっこ 110">
          <a:extLst>
            <a:ext uri="{FF2B5EF4-FFF2-40B4-BE49-F238E27FC236}">
              <a16:creationId xmlns:a16="http://schemas.microsoft.com/office/drawing/2014/main" id="{83CC3128-DB05-40EB-A443-D1BC00CC9FD8}"/>
            </a:ext>
          </a:extLst>
        </xdr:cNvPr>
        <xdr:cNvSpPr/>
      </xdr:nvSpPr>
      <xdr:spPr bwMode="auto">
        <a:xfrm>
          <a:off x="39789463" y="1314995"/>
          <a:ext cx="303772" cy="4948645"/>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67</xdr:col>
      <xdr:colOff>490944</xdr:colOff>
      <xdr:row>1</xdr:row>
      <xdr:rowOff>99060</xdr:rowOff>
    </xdr:from>
    <xdr:ext cx="3463835" cy="459100"/>
    <xdr:sp macro="" textlink="">
      <xdr:nvSpPr>
        <xdr:cNvPr id="112" name="テキスト ボックス 111">
          <a:extLst>
            <a:ext uri="{FF2B5EF4-FFF2-40B4-BE49-F238E27FC236}">
              <a16:creationId xmlns:a16="http://schemas.microsoft.com/office/drawing/2014/main" id="{30714035-7A5A-464B-9406-A7FC3B33A7B6}"/>
            </a:ext>
          </a:extLst>
        </xdr:cNvPr>
        <xdr:cNvSpPr txBox="1"/>
      </xdr:nvSpPr>
      <xdr:spPr>
        <a:xfrm>
          <a:off x="40221624" y="297180"/>
          <a:ext cx="3463835" cy="459100"/>
        </a:xfrm>
        <a:prstGeom prst="rect">
          <a:avLst/>
        </a:prstGeom>
        <a:solidFill>
          <a:schemeClr val="accent6">
            <a:lumMod val="20000"/>
            <a:lumOff val="80000"/>
            <a:alpha val="72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ln>
                <a:noFill/>
              </a:ln>
              <a:solidFill>
                <a:srgbClr val="FF0000"/>
              </a:solidFill>
            </a:rPr>
            <a:t>※</a:t>
          </a:r>
          <a:r>
            <a:rPr kumimoji="1" lang="ja-JP" altLang="en-US" sz="1100" b="1">
              <a:ln>
                <a:noFill/>
              </a:ln>
              <a:solidFill>
                <a:srgbClr val="FF0000"/>
              </a:solidFill>
            </a:rPr>
            <a:t>色塗りのセルはすべて集計表等より自動入力されます。</a:t>
          </a:r>
        </a:p>
      </xdr:txBody>
    </xdr:sp>
    <xdr:clientData/>
  </xdr:oneCellAnchor>
  <xdr:twoCellAnchor>
    <xdr:from>
      <xdr:col>69</xdr:col>
      <xdr:colOff>300445</xdr:colOff>
      <xdr:row>6</xdr:row>
      <xdr:rowOff>106679</xdr:rowOff>
    </xdr:from>
    <xdr:to>
      <xdr:col>69</xdr:col>
      <xdr:colOff>548640</xdr:colOff>
      <xdr:row>31</xdr:row>
      <xdr:rowOff>144780</xdr:rowOff>
    </xdr:to>
    <xdr:sp macro="" textlink="">
      <xdr:nvSpPr>
        <xdr:cNvPr id="113" name="左中かっこ 112">
          <a:extLst>
            <a:ext uri="{FF2B5EF4-FFF2-40B4-BE49-F238E27FC236}">
              <a16:creationId xmlns:a16="http://schemas.microsoft.com/office/drawing/2014/main" id="{5D78030F-1BC8-41FA-AF44-241C92B06C6A}"/>
            </a:ext>
          </a:extLst>
        </xdr:cNvPr>
        <xdr:cNvSpPr/>
      </xdr:nvSpPr>
      <xdr:spPr bwMode="auto">
        <a:xfrm>
          <a:off x="41494165" y="1295399"/>
          <a:ext cx="248195" cy="4991101"/>
        </a:xfrm>
        <a:prstGeom prst="leftBrace">
          <a:avLst>
            <a:gd name="adj1" fmla="val 8333"/>
            <a:gd name="adj2" fmla="val 50000"/>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297180</xdr:colOff>
      <xdr:row>13</xdr:row>
      <xdr:rowOff>160020</xdr:rowOff>
    </xdr:from>
    <xdr:to>
      <xdr:col>3</xdr:col>
      <xdr:colOff>571500</xdr:colOff>
      <xdr:row>17</xdr:row>
      <xdr:rowOff>129540</xdr:rowOff>
    </xdr:to>
    <xdr:sp macro="" textlink="">
      <xdr:nvSpPr>
        <xdr:cNvPr id="56" name="右中かっこ 55">
          <a:extLst>
            <a:ext uri="{FF2B5EF4-FFF2-40B4-BE49-F238E27FC236}">
              <a16:creationId xmlns:a16="http://schemas.microsoft.com/office/drawing/2014/main" id="{BA650886-D25B-47AD-83DE-B82C3242C6A0}"/>
            </a:ext>
          </a:extLst>
        </xdr:cNvPr>
        <xdr:cNvSpPr/>
      </xdr:nvSpPr>
      <xdr:spPr bwMode="auto">
        <a:xfrm rot="10800000">
          <a:off x="1630680" y="2735580"/>
          <a:ext cx="274320" cy="762000"/>
        </a:xfrm>
        <a:prstGeom prst="rightBrace">
          <a:avLst>
            <a:gd name="adj1" fmla="val 8333"/>
            <a:gd name="adj2" fmla="val 50496"/>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xdr:col>
      <xdr:colOff>76200</xdr:colOff>
      <xdr:row>13</xdr:row>
      <xdr:rowOff>38100</xdr:rowOff>
    </xdr:from>
    <xdr:ext cx="1508760" cy="1143000"/>
    <xdr:sp macro="" textlink="">
      <xdr:nvSpPr>
        <xdr:cNvPr id="2" name="テキスト ボックス 1">
          <a:extLst>
            <a:ext uri="{FF2B5EF4-FFF2-40B4-BE49-F238E27FC236}">
              <a16:creationId xmlns:a16="http://schemas.microsoft.com/office/drawing/2014/main" id="{D5916D26-CE63-43C6-9FC8-52327A6E80AA}"/>
            </a:ext>
          </a:extLst>
        </xdr:cNvPr>
        <xdr:cNvSpPr txBox="1"/>
      </xdr:nvSpPr>
      <xdr:spPr>
        <a:xfrm>
          <a:off x="190500" y="2613660"/>
          <a:ext cx="1508760" cy="1143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solidFill>
                <a:srgbClr val="FF0000"/>
              </a:solidFill>
            </a:rPr>
            <a:t>※</a:t>
          </a:r>
          <a:r>
            <a:rPr kumimoji="1" lang="ja-JP" altLang="en-US" sz="1100" b="1">
              <a:solidFill>
                <a:srgbClr val="FF0000"/>
              </a:solidFill>
            </a:rPr>
            <a:t>各欄のかっこ書き</a:t>
          </a:r>
          <a:endParaRPr kumimoji="1" lang="en-US" altLang="ja-JP" sz="1100" b="1">
            <a:solidFill>
              <a:srgbClr val="FF0000"/>
            </a:solidFill>
          </a:endParaRPr>
        </a:p>
        <a:p>
          <a:r>
            <a:rPr kumimoji="1" lang="ja-JP" altLang="en-US" sz="1100" b="1">
              <a:solidFill>
                <a:srgbClr val="FF0000"/>
              </a:solidFill>
            </a:rPr>
            <a:t>（住所）（代表機関名）等</a:t>
          </a:r>
          <a:endParaRPr kumimoji="1" lang="en-US" altLang="ja-JP" sz="1100" b="1">
            <a:solidFill>
              <a:srgbClr val="FF0000"/>
            </a:solidFill>
          </a:endParaRPr>
        </a:p>
        <a:p>
          <a:r>
            <a:rPr kumimoji="1" lang="ja-JP" altLang="en-US" sz="1100" b="1">
              <a:solidFill>
                <a:srgbClr val="FF0000"/>
              </a:solidFill>
            </a:rPr>
            <a:t>の文字は削除して入</a:t>
          </a:r>
          <a:endParaRPr kumimoji="1" lang="en-US" altLang="ja-JP" sz="1100" b="1">
            <a:solidFill>
              <a:srgbClr val="FF0000"/>
            </a:solidFill>
          </a:endParaRPr>
        </a:p>
        <a:p>
          <a:r>
            <a:rPr kumimoji="1" lang="ja-JP" altLang="en-US" sz="1100" b="1">
              <a:solidFill>
                <a:srgbClr val="FF0000"/>
              </a:solidFill>
            </a:rPr>
            <a:t>力願います。</a:t>
          </a:r>
        </a:p>
      </xdr:txBody>
    </xdr:sp>
    <xdr:clientData/>
  </xdr:oneCellAnchor>
  <xdr:twoCellAnchor>
    <xdr:from>
      <xdr:col>25</xdr:col>
      <xdr:colOff>640080</xdr:colOff>
      <xdr:row>32</xdr:row>
      <xdr:rowOff>129540</xdr:rowOff>
    </xdr:from>
    <xdr:to>
      <xdr:col>28</xdr:col>
      <xdr:colOff>22860</xdr:colOff>
      <xdr:row>39</xdr:row>
      <xdr:rowOff>144780</xdr:rowOff>
    </xdr:to>
    <xdr:cxnSp macro="">
      <xdr:nvCxnSpPr>
        <xdr:cNvPr id="5" name="直線矢印コネクタ 4">
          <a:extLst>
            <a:ext uri="{FF2B5EF4-FFF2-40B4-BE49-F238E27FC236}">
              <a16:creationId xmlns:a16="http://schemas.microsoft.com/office/drawing/2014/main" id="{B573A35E-EFD2-49DA-B6E7-BAF11CB33AAF}"/>
            </a:ext>
          </a:extLst>
        </xdr:cNvPr>
        <xdr:cNvCxnSpPr/>
      </xdr:nvCxnSpPr>
      <xdr:spPr bwMode="auto">
        <a:xfrm flipV="1">
          <a:off x="15331440" y="6461760"/>
          <a:ext cx="1257300" cy="140208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25</xdr:col>
      <xdr:colOff>670560</xdr:colOff>
      <xdr:row>33</xdr:row>
      <xdr:rowOff>190500</xdr:rowOff>
    </xdr:from>
    <xdr:to>
      <xdr:col>28</xdr:col>
      <xdr:colOff>60960</xdr:colOff>
      <xdr:row>39</xdr:row>
      <xdr:rowOff>129540</xdr:rowOff>
    </xdr:to>
    <xdr:cxnSp macro="">
      <xdr:nvCxnSpPr>
        <xdr:cNvPr id="12" name="直線矢印コネクタ 11">
          <a:extLst>
            <a:ext uri="{FF2B5EF4-FFF2-40B4-BE49-F238E27FC236}">
              <a16:creationId xmlns:a16="http://schemas.microsoft.com/office/drawing/2014/main" id="{BD45DD77-D9E1-4E83-9384-291999F37F72}"/>
            </a:ext>
          </a:extLst>
        </xdr:cNvPr>
        <xdr:cNvCxnSpPr/>
      </xdr:nvCxnSpPr>
      <xdr:spPr bwMode="auto">
        <a:xfrm flipV="1">
          <a:off x="15361920" y="6720840"/>
          <a:ext cx="1264920" cy="112776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37</xdr:col>
      <xdr:colOff>838200</xdr:colOff>
      <xdr:row>32</xdr:row>
      <xdr:rowOff>182880</xdr:rowOff>
    </xdr:from>
    <xdr:to>
      <xdr:col>40</xdr:col>
      <xdr:colOff>30480</xdr:colOff>
      <xdr:row>40</xdr:row>
      <xdr:rowOff>60960</xdr:rowOff>
    </xdr:to>
    <xdr:cxnSp macro="">
      <xdr:nvCxnSpPr>
        <xdr:cNvPr id="60" name="直線矢印コネクタ 59">
          <a:extLst>
            <a:ext uri="{FF2B5EF4-FFF2-40B4-BE49-F238E27FC236}">
              <a16:creationId xmlns:a16="http://schemas.microsoft.com/office/drawing/2014/main" id="{813092C5-80E3-405B-AAF6-A24B93671867}"/>
            </a:ext>
          </a:extLst>
        </xdr:cNvPr>
        <xdr:cNvCxnSpPr/>
      </xdr:nvCxnSpPr>
      <xdr:spPr bwMode="auto">
        <a:xfrm flipV="1">
          <a:off x="21732240" y="6515100"/>
          <a:ext cx="1066800" cy="146304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37</xdr:col>
      <xdr:colOff>861060</xdr:colOff>
      <xdr:row>33</xdr:row>
      <xdr:rowOff>175260</xdr:rowOff>
    </xdr:from>
    <xdr:to>
      <xdr:col>40</xdr:col>
      <xdr:colOff>60960</xdr:colOff>
      <xdr:row>39</xdr:row>
      <xdr:rowOff>190500</xdr:rowOff>
    </xdr:to>
    <xdr:cxnSp macro="">
      <xdr:nvCxnSpPr>
        <xdr:cNvPr id="62" name="直線矢印コネクタ 61">
          <a:extLst>
            <a:ext uri="{FF2B5EF4-FFF2-40B4-BE49-F238E27FC236}">
              <a16:creationId xmlns:a16="http://schemas.microsoft.com/office/drawing/2014/main" id="{BABAF8F8-6B50-4A6D-BFEE-4DCFBC70F1D7}"/>
            </a:ext>
          </a:extLst>
        </xdr:cNvPr>
        <xdr:cNvCxnSpPr/>
      </xdr:nvCxnSpPr>
      <xdr:spPr bwMode="auto">
        <a:xfrm flipV="1">
          <a:off x="21755100" y="6705600"/>
          <a:ext cx="1074420" cy="120396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17</xdr:col>
      <xdr:colOff>30480</xdr:colOff>
      <xdr:row>32</xdr:row>
      <xdr:rowOff>160020</xdr:rowOff>
    </xdr:from>
    <xdr:to>
      <xdr:col>19</xdr:col>
      <xdr:colOff>45720</xdr:colOff>
      <xdr:row>42</xdr:row>
      <xdr:rowOff>152400</xdr:rowOff>
    </xdr:to>
    <xdr:cxnSp macro="">
      <xdr:nvCxnSpPr>
        <xdr:cNvPr id="10" name="直線矢印コネクタ 9">
          <a:extLst>
            <a:ext uri="{FF2B5EF4-FFF2-40B4-BE49-F238E27FC236}">
              <a16:creationId xmlns:a16="http://schemas.microsoft.com/office/drawing/2014/main" id="{0EEE9379-0104-4766-AE49-D241D6CA4FD5}"/>
            </a:ext>
          </a:extLst>
        </xdr:cNvPr>
        <xdr:cNvCxnSpPr/>
      </xdr:nvCxnSpPr>
      <xdr:spPr bwMode="auto">
        <a:xfrm flipV="1">
          <a:off x="9075420" y="6492240"/>
          <a:ext cx="1112520" cy="197358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17</xdr:col>
      <xdr:colOff>22860</xdr:colOff>
      <xdr:row>34</xdr:row>
      <xdr:rowOff>30480</xdr:rowOff>
    </xdr:from>
    <xdr:to>
      <xdr:col>19</xdr:col>
      <xdr:colOff>236220</xdr:colOff>
      <xdr:row>42</xdr:row>
      <xdr:rowOff>137160</xdr:rowOff>
    </xdr:to>
    <xdr:cxnSp macro="">
      <xdr:nvCxnSpPr>
        <xdr:cNvPr id="61" name="直線矢印コネクタ 60">
          <a:extLst>
            <a:ext uri="{FF2B5EF4-FFF2-40B4-BE49-F238E27FC236}">
              <a16:creationId xmlns:a16="http://schemas.microsoft.com/office/drawing/2014/main" id="{D3AF3EDD-4836-4EDB-896C-F70BAE5779E9}"/>
            </a:ext>
          </a:extLst>
        </xdr:cNvPr>
        <xdr:cNvCxnSpPr/>
      </xdr:nvCxnSpPr>
      <xdr:spPr bwMode="auto">
        <a:xfrm flipV="1">
          <a:off x="9067800" y="6758940"/>
          <a:ext cx="1310640" cy="169164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oneCellAnchor>
    <xdr:from>
      <xdr:col>74</xdr:col>
      <xdr:colOff>106680</xdr:colOff>
      <xdr:row>13</xdr:row>
      <xdr:rowOff>38100</xdr:rowOff>
    </xdr:from>
    <xdr:ext cx="4648200" cy="275717"/>
    <xdr:sp macro="" textlink="">
      <xdr:nvSpPr>
        <xdr:cNvPr id="3" name="テキスト ボックス 2">
          <a:extLst>
            <a:ext uri="{FF2B5EF4-FFF2-40B4-BE49-F238E27FC236}">
              <a16:creationId xmlns:a16="http://schemas.microsoft.com/office/drawing/2014/main" id="{4BD25623-668A-4047-AAFF-9E85A65CDAB6}"/>
            </a:ext>
          </a:extLst>
        </xdr:cNvPr>
        <xdr:cNvSpPr txBox="1"/>
      </xdr:nvSpPr>
      <xdr:spPr>
        <a:xfrm>
          <a:off x="50406300" y="2613660"/>
          <a:ext cx="4648200"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物品購入実績がない場合は、品目欄に「該当なし」と記載してください。</a:t>
          </a:r>
        </a:p>
      </xdr:txBody>
    </xdr:sp>
    <xdr:clientData/>
  </xdr:oneCellAnchor>
  <xdr:oneCellAnchor>
    <xdr:from>
      <xdr:col>84</xdr:col>
      <xdr:colOff>160020</xdr:colOff>
      <xdr:row>13</xdr:row>
      <xdr:rowOff>175260</xdr:rowOff>
    </xdr:from>
    <xdr:ext cx="5532120" cy="275717"/>
    <xdr:sp macro="" textlink="">
      <xdr:nvSpPr>
        <xdr:cNvPr id="63" name="テキスト ボックス 62">
          <a:extLst>
            <a:ext uri="{FF2B5EF4-FFF2-40B4-BE49-F238E27FC236}">
              <a16:creationId xmlns:a16="http://schemas.microsoft.com/office/drawing/2014/main" id="{8914ADFF-0110-48D1-BF31-E7F69303D39B}"/>
            </a:ext>
          </a:extLst>
        </xdr:cNvPr>
        <xdr:cNvSpPr txBox="1"/>
      </xdr:nvSpPr>
      <xdr:spPr>
        <a:xfrm>
          <a:off x="56761380" y="2750820"/>
          <a:ext cx="5532120"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取得した試作品がない場合は、試作品欄に「該当なし」と記載してください。</a:t>
          </a:r>
        </a:p>
      </xdr:txBody>
    </xdr:sp>
    <xdr:clientData/>
  </xdr:oneCellAnchor>
  <xdr:twoCellAnchor>
    <xdr:from>
      <xdr:col>61</xdr:col>
      <xdr:colOff>0</xdr:colOff>
      <xdr:row>34</xdr:row>
      <xdr:rowOff>137160</xdr:rowOff>
    </xdr:from>
    <xdr:to>
      <xdr:col>61</xdr:col>
      <xdr:colOff>266700</xdr:colOff>
      <xdr:row>44</xdr:row>
      <xdr:rowOff>182879</xdr:rowOff>
    </xdr:to>
    <xdr:sp macro="" textlink="">
      <xdr:nvSpPr>
        <xdr:cNvPr id="74" name="右中かっこ 73">
          <a:extLst>
            <a:ext uri="{FF2B5EF4-FFF2-40B4-BE49-F238E27FC236}">
              <a16:creationId xmlns:a16="http://schemas.microsoft.com/office/drawing/2014/main" id="{C440167C-5F08-4DA5-B8D5-A38EC792060B}"/>
            </a:ext>
          </a:extLst>
        </xdr:cNvPr>
        <xdr:cNvSpPr/>
      </xdr:nvSpPr>
      <xdr:spPr bwMode="auto">
        <a:xfrm>
          <a:off x="35532060" y="6865620"/>
          <a:ext cx="266700" cy="2026919"/>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61</xdr:col>
      <xdr:colOff>152462</xdr:colOff>
      <xdr:row>33</xdr:row>
      <xdr:rowOff>129072</xdr:rowOff>
    </xdr:from>
    <xdr:to>
      <xdr:col>61</xdr:col>
      <xdr:colOff>652256</xdr:colOff>
      <xdr:row>49</xdr:row>
      <xdr:rowOff>126174</xdr:rowOff>
    </xdr:to>
    <xdr:sp macro="" textlink="">
      <xdr:nvSpPr>
        <xdr:cNvPr id="76" name="テキスト ボックス 75">
          <a:extLst>
            <a:ext uri="{FF2B5EF4-FFF2-40B4-BE49-F238E27FC236}">
              <a16:creationId xmlns:a16="http://schemas.microsoft.com/office/drawing/2014/main" id="{D88723F0-DBB4-4057-B063-D3F96BFCE178}"/>
            </a:ext>
          </a:extLst>
        </xdr:cNvPr>
        <xdr:cNvSpPr txBox="1"/>
      </xdr:nvSpPr>
      <xdr:spPr>
        <a:xfrm>
          <a:off x="35684522" y="6659412"/>
          <a:ext cx="499794" cy="31670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100" b="1">
              <a:solidFill>
                <a:srgbClr val="FF0000"/>
              </a:solidFill>
            </a:rPr>
            <a:t>色塗りセルは自動計算されます。</a:t>
          </a:r>
        </a:p>
      </xdr:txBody>
    </xdr:sp>
    <xdr:clientData/>
  </xdr:twoCellAnchor>
  <xdr:twoCellAnchor>
    <xdr:from>
      <xdr:col>52</xdr:col>
      <xdr:colOff>22860</xdr:colOff>
      <xdr:row>36</xdr:row>
      <xdr:rowOff>53340</xdr:rowOff>
    </xdr:from>
    <xdr:to>
      <xdr:col>52</xdr:col>
      <xdr:colOff>228600</xdr:colOff>
      <xdr:row>44</xdr:row>
      <xdr:rowOff>60959</xdr:rowOff>
    </xdr:to>
    <xdr:sp macro="" textlink="">
      <xdr:nvSpPr>
        <xdr:cNvPr id="83" name="右中かっこ 82">
          <a:extLst>
            <a:ext uri="{FF2B5EF4-FFF2-40B4-BE49-F238E27FC236}">
              <a16:creationId xmlns:a16="http://schemas.microsoft.com/office/drawing/2014/main" id="{83A90421-2EB1-4234-8DF6-84B56D7B79B6}"/>
            </a:ext>
          </a:extLst>
        </xdr:cNvPr>
        <xdr:cNvSpPr/>
      </xdr:nvSpPr>
      <xdr:spPr bwMode="auto">
        <a:xfrm>
          <a:off x="29298900" y="7178040"/>
          <a:ext cx="205740" cy="1592579"/>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52</xdr:col>
      <xdr:colOff>129540</xdr:colOff>
      <xdr:row>35</xdr:row>
      <xdr:rowOff>60960</xdr:rowOff>
    </xdr:from>
    <xdr:to>
      <xdr:col>52</xdr:col>
      <xdr:colOff>769620</xdr:colOff>
      <xdr:row>44</xdr:row>
      <xdr:rowOff>144780</xdr:rowOff>
    </xdr:to>
    <xdr:sp macro="" textlink="">
      <xdr:nvSpPr>
        <xdr:cNvPr id="84" name="テキスト ボックス 83">
          <a:extLst>
            <a:ext uri="{FF2B5EF4-FFF2-40B4-BE49-F238E27FC236}">
              <a16:creationId xmlns:a16="http://schemas.microsoft.com/office/drawing/2014/main" id="{9DEF7035-22F8-4D4D-BF4D-1E1055CBE467}"/>
            </a:ext>
          </a:extLst>
        </xdr:cNvPr>
        <xdr:cNvSpPr txBox="1"/>
      </xdr:nvSpPr>
      <xdr:spPr>
        <a:xfrm>
          <a:off x="29405580" y="6987540"/>
          <a:ext cx="640080" cy="186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100" b="1">
              <a:solidFill>
                <a:srgbClr val="FF0000"/>
              </a:solidFill>
            </a:rPr>
            <a:t>色塗りセルは</a:t>
          </a:r>
          <a:endParaRPr kumimoji="1" lang="en-US" altLang="ja-JP" sz="1100" b="1">
            <a:solidFill>
              <a:srgbClr val="FF0000"/>
            </a:solidFill>
          </a:endParaRPr>
        </a:p>
        <a:p>
          <a:r>
            <a:rPr kumimoji="1" lang="ja-JP" altLang="en-US" sz="1100" b="1">
              <a:solidFill>
                <a:srgbClr val="FF0000"/>
              </a:solidFill>
            </a:rPr>
            <a:t>　　自動計算されます。</a:t>
          </a:r>
        </a:p>
      </xdr:txBody>
    </xdr:sp>
    <xdr:clientData/>
  </xdr:twoCellAnchor>
  <xdr:twoCellAnchor>
    <xdr:from>
      <xdr:col>70</xdr:col>
      <xdr:colOff>15240</xdr:colOff>
      <xdr:row>34</xdr:row>
      <xdr:rowOff>121920</xdr:rowOff>
    </xdr:from>
    <xdr:to>
      <xdr:col>70</xdr:col>
      <xdr:colOff>205740</xdr:colOff>
      <xdr:row>44</xdr:row>
      <xdr:rowOff>160020</xdr:rowOff>
    </xdr:to>
    <xdr:sp macro="" textlink="">
      <xdr:nvSpPr>
        <xdr:cNvPr id="89" name="右中かっこ 88">
          <a:extLst>
            <a:ext uri="{FF2B5EF4-FFF2-40B4-BE49-F238E27FC236}">
              <a16:creationId xmlns:a16="http://schemas.microsoft.com/office/drawing/2014/main" id="{CA1F748C-E0BA-4156-A8A4-E93FB8A4A2D6}"/>
            </a:ext>
          </a:extLst>
        </xdr:cNvPr>
        <xdr:cNvSpPr/>
      </xdr:nvSpPr>
      <xdr:spPr bwMode="auto">
        <a:xfrm>
          <a:off x="41803320" y="6850380"/>
          <a:ext cx="190500" cy="2019300"/>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70</xdr:col>
      <xdr:colOff>137160</xdr:colOff>
      <xdr:row>33</xdr:row>
      <xdr:rowOff>129540</xdr:rowOff>
    </xdr:from>
    <xdr:to>
      <xdr:col>70</xdr:col>
      <xdr:colOff>568435</xdr:colOff>
      <xdr:row>46</xdr:row>
      <xdr:rowOff>42354</xdr:rowOff>
    </xdr:to>
    <xdr:sp macro="" textlink="">
      <xdr:nvSpPr>
        <xdr:cNvPr id="98" name="テキスト ボックス 97">
          <a:extLst>
            <a:ext uri="{FF2B5EF4-FFF2-40B4-BE49-F238E27FC236}">
              <a16:creationId xmlns:a16="http://schemas.microsoft.com/office/drawing/2014/main" id="{5154B26C-8F5E-4DDA-A63A-4780BF366456}"/>
            </a:ext>
          </a:extLst>
        </xdr:cNvPr>
        <xdr:cNvSpPr txBox="1"/>
      </xdr:nvSpPr>
      <xdr:spPr>
        <a:xfrm>
          <a:off x="41925240" y="6659880"/>
          <a:ext cx="431275" cy="2488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100" b="1">
              <a:solidFill>
                <a:srgbClr val="FF0000"/>
              </a:solidFill>
            </a:rPr>
            <a:t>色塗りセルは自動計算されます。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641684</xdr:colOff>
      <xdr:row>25</xdr:row>
      <xdr:rowOff>170448</xdr:rowOff>
    </xdr:from>
    <xdr:ext cx="7790448" cy="421105"/>
    <xdr:sp macro="" textlink="">
      <xdr:nvSpPr>
        <xdr:cNvPr id="3" name="テキスト ボックス 2">
          <a:extLst>
            <a:ext uri="{FF2B5EF4-FFF2-40B4-BE49-F238E27FC236}">
              <a16:creationId xmlns:a16="http://schemas.microsoft.com/office/drawing/2014/main" id="{9863C5C2-9229-41FD-A9DD-7B65E9672948}"/>
            </a:ext>
          </a:extLst>
        </xdr:cNvPr>
        <xdr:cNvSpPr txBox="1"/>
      </xdr:nvSpPr>
      <xdr:spPr>
        <a:xfrm>
          <a:off x="2656973" y="6807869"/>
          <a:ext cx="7790448" cy="4211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b="1">
              <a:solidFill>
                <a:srgbClr val="FF0000"/>
              </a:solidFill>
            </a:rPr>
            <a:t>※</a:t>
          </a:r>
          <a:r>
            <a:rPr kumimoji="1" lang="ja-JP" altLang="en-US" sz="1050" b="1">
              <a:solidFill>
                <a:srgbClr val="FF0000"/>
              </a:solidFill>
            </a:rPr>
            <a:t>色練りをしてあるセルは自動計算しますので、色塗りをしていないセルに精算額を入力してください。</a:t>
          </a:r>
        </a:p>
      </xdr:txBody>
    </xdr:sp>
    <xdr:clientData/>
  </xdr:oneCellAnchor>
  <xdr:twoCellAnchor>
    <xdr:from>
      <xdr:col>1</xdr:col>
      <xdr:colOff>90237</xdr:colOff>
      <xdr:row>12</xdr:row>
      <xdr:rowOff>60157</xdr:rowOff>
    </xdr:from>
    <xdr:to>
      <xdr:col>1</xdr:col>
      <xdr:colOff>511343</xdr:colOff>
      <xdr:row>44</xdr:row>
      <xdr:rowOff>100262</xdr:rowOff>
    </xdr:to>
    <xdr:sp macro="" textlink="">
      <xdr:nvSpPr>
        <xdr:cNvPr id="5" name="右中かっこ 4">
          <a:extLst>
            <a:ext uri="{FF2B5EF4-FFF2-40B4-BE49-F238E27FC236}">
              <a16:creationId xmlns:a16="http://schemas.microsoft.com/office/drawing/2014/main" id="{48E2DDF1-E02F-407A-8F41-7A427A313EAA}"/>
            </a:ext>
          </a:extLst>
        </xdr:cNvPr>
        <xdr:cNvSpPr/>
      </xdr:nvSpPr>
      <xdr:spPr bwMode="auto">
        <a:xfrm>
          <a:off x="2105526" y="4090736"/>
          <a:ext cx="421106" cy="6637421"/>
        </a:xfrm>
        <a:prstGeom prst="rightBrace">
          <a:avLst>
            <a:gd name="adj1" fmla="val 8333"/>
            <a:gd name="adj2" fmla="val 42708"/>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1</xdr:col>
      <xdr:colOff>72189</xdr:colOff>
      <xdr:row>56</xdr:row>
      <xdr:rowOff>90236</xdr:rowOff>
    </xdr:from>
    <xdr:to>
      <xdr:col>1</xdr:col>
      <xdr:colOff>661736</xdr:colOff>
      <xdr:row>64</xdr:row>
      <xdr:rowOff>162425</xdr:rowOff>
    </xdr:to>
    <xdr:sp macro="" textlink="">
      <xdr:nvSpPr>
        <xdr:cNvPr id="6" name="右中かっこ 5">
          <a:extLst>
            <a:ext uri="{FF2B5EF4-FFF2-40B4-BE49-F238E27FC236}">
              <a16:creationId xmlns:a16="http://schemas.microsoft.com/office/drawing/2014/main" id="{B29BB643-08CB-4EC3-A0E2-F42511B6E317}"/>
            </a:ext>
          </a:extLst>
        </xdr:cNvPr>
        <xdr:cNvSpPr/>
      </xdr:nvSpPr>
      <xdr:spPr bwMode="auto">
        <a:xfrm>
          <a:off x="2087478" y="15059525"/>
          <a:ext cx="589547" cy="2588795"/>
        </a:xfrm>
        <a:prstGeom prst="rightBrace">
          <a:avLst>
            <a:gd name="adj1" fmla="val 8333"/>
            <a:gd name="adj2" fmla="val 43402"/>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1</xdr:col>
      <xdr:colOff>653715</xdr:colOff>
      <xdr:row>60</xdr:row>
      <xdr:rowOff>22059</xdr:rowOff>
    </xdr:from>
    <xdr:ext cx="7790448" cy="421105"/>
    <xdr:sp macro="" textlink="">
      <xdr:nvSpPr>
        <xdr:cNvPr id="7" name="テキスト ボックス 6">
          <a:extLst>
            <a:ext uri="{FF2B5EF4-FFF2-40B4-BE49-F238E27FC236}">
              <a16:creationId xmlns:a16="http://schemas.microsoft.com/office/drawing/2014/main" id="{70143C26-E928-4A57-8A04-793A8DF8F62E}"/>
            </a:ext>
          </a:extLst>
        </xdr:cNvPr>
        <xdr:cNvSpPr txBox="1"/>
      </xdr:nvSpPr>
      <xdr:spPr>
        <a:xfrm>
          <a:off x="2669004" y="16034085"/>
          <a:ext cx="7790448" cy="4211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a:solidFill>
                <a:srgbClr val="FF0000"/>
              </a:solidFill>
            </a:rPr>
            <a:t>※</a:t>
          </a:r>
          <a:r>
            <a:rPr kumimoji="1" lang="ja-JP" altLang="en-US" sz="1400" b="1">
              <a:solidFill>
                <a:srgbClr val="FF0000"/>
              </a:solidFill>
            </a:rPr>
            <a:t>色練りをしてあるセルは自動計算しますので、色塗りをしていないセルに予算額を入力してください</a:t>
          </a:r>
          <a:r>
            <a:rPr kumimoji="1" lang="ja-JP" altLang="en-US" sz="1100" b="1">
              <a:solidFill>
                <a:srgbClr val="FF0000"/>
              </a:solidFill>
            </a:rPr>
            <a:t>。</a:t>
          </a:r>
        </a:p>
      </xdr:txBody>
    </xdr:sp>
    <xdr:clientData/>
  </xdr:oneCellAnchor>
  <xdr:twoCellAnchor>
    <xdr:from>
      <xdr:col>7</xdr:col>
      <xdr:colOff>-1</xdr:colOff>
      <xdr:row>4</xdr:row>
      <xdr:rowOff>130343</xdr:rowOff>
    </xdr:from>
    <xdr:to>
      <xdr:col>7</xdr:col>
      <xdr:colOff>205739</xdr:colOff>
      <xdr:row>6</xdr:row>
      <xdr:rowOff>247049</xdr:rowOff>
    </xdr:to>
    <xdr:sp macro="" textlink="">
      <xdr:nvSpPr>
        <xdr:cNvPr id="14" name="右中かっこ 13">
          <a:extLst>
            <a:ext uri="{FF2B5EF4-FFF2-40B4-BE49-F238E27FC236}">
              <a16:creationId xmlns:a16="http://schemas.microsoft.com/office/drawing/2014/main" id="{2D95ABB0-5C5B-42EB-81B6-F5AB78A47369}"/>
            </a:ext>
          </a:extLst>
        </xdr:cNvPr>
        <xdr:cNvSpPr/>
      </xdr:nvSpPr>
      <xdr:spPr bwMode="auto">
        <a:xfrm>
          <a:off x="10557710" y="1122948"/>
          <a:ext cx="205740" cy="678180"/>
        </a:xfrm>
        <a:prstGeom prst="rightBrace">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7</xdr:col>
      <xdr:colOff>168040</xdr:colOff>
      <xdr:row>5</xdr:row>
      <xdr:rowOff>75799</xdr:rowOff>
    </xdr:from>
    <xdr:ext cx="2202180" cy="297180"/>
    <xdr:sp macro="" textlink="">
      <xdr:nvSpPr>
        <xdr:cNvPr id="16" name="テキスト ボックス 15">
          <a:extLst>
            <a:ext uri="{FF2B5EF4-FFF2-40B4-BE49-F238E27FC236}">
              <a16:creationId xmlns:a16="http://schemas.microsoft.com/office/drawing/2014/main" id="{AF70B789-D224-45BE-8A03-7EAAE0C78118}"/>
            </a:ext>
          </a:extLst>
        </xdr:cNvPr>
        <xdr:cNvSpPr txBox="1"/>
      </xdr:nvSpPr>
      <xdr:spPr>
        <a:xfrm>
          <a:off x="10725751" y="1349141"/>
          <a:ext cx="2202180" cy="297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noAutofit/>
        </a:bodyPr>
        <a:lstStyle/>
        <a:p>
          <a:r>
            <a:rPr kumimoji="1" lang="en-US" altLang="ja-JP" sz="1100" b="1">
              <a:solidFill>
                <a:srgbClr val="FF0000"/>
              </a:solidFill>
            </a:rPr>
            <a:t>※</a:t>
          </a:r>
          <a:r>
            <a:rPr kumimoji="1" lang="ja-JP" altLang="en-US" sz="1100" b="1">
              <a:solidFill>
                <a:srgbClr val="FF0000"/>
              </a:solidFill>
            </a:rPr>
            <a:t>様式</a:t>
          </a:r>
          <a:r>
            <a:rPr kumimoji="1" lang="en-US" altLang="ja-JP" sz="1100" b="1">
              <a:solidFill>
                <a:srgbClr val="FF0000"/>
              </a:solidFill>
            </a:rPr>
            <a:t>Ⅲ</a:t>
          </a:r>
          <a:r>
            <a:rPr kumimoji="1" lang="ja-JP" altLang="en-US" sz="1100" b="1">
              <a:solidFill>
                <a:srgbClr val="FF0000"/>
              </a:solidFill>
            </a:rPr>
            <a:t>ー３より自動入力されます。</a:t>
          </a:r>
        </a:p>
      </xdr:txBody>
    </xdr:sp>
    <xdr:clientData/>
  </xdr:oneCellAnchor>
  <xdr:oneCellAnchor>
    <xdr:from>
      <xdr:col>3</xdr:col>
      <xdr:colOff>662940</xdr:colOff>
      <xdr:row>1</xdr:row>
      <xdr:rowOff>22860</xdr:rowOff>
    </xdr:from>
    <xdr:ext cx="7201988" cy="826226"/>
    <xdr:sp macro="" textlink="">
      <xdr:nvSpPr>
        <xdr:cNvPr id="10" name="テキスト ボックス 9">
          <a:extLst>
            <a:ext uri="{FF2B5EF4-FFF2-40B4-BE49-F238E27FC236}">
              <a16:creationId xmlns:a16="http://schemas.microsoft.com/office/drawing/2014/main" id="{FF67EC4F-9F6D-4DBA-AE36-F9AF5DC59138}"/>
            </a:ext>
          </a:extLst>
        </xdr:cNvPr>
        <xdr:cNvSpPr txBox="1"/>
      </xdr:nvSpPr>
      <xdr:spPr>
        <a:xfrm>
          <a:off x="5524500" y="335280"/>
          <a:ext cx="7201988" cy="826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b="1">
              <a:solidFill>
                <a:srgbClr val="FF0000"/>
              </a:solidFill>
            </a:rPr>
            <a:t>※</a:t>
          </a:r>
          <a:r>
            <a:rPr kumimoji="1" lang="ja-JP" altLang="en-US" sz="1600" b="1">
              <a:solidFill>
                <a:srgbClr val="FF0000"/>
              </a:solidFill>
            </a:rPr>
            <a:t>本集計表に精算額、予算額を入力することにより収支精算（様式</a:t>
          </a:r>
          <a:r>
            <a:rPr kumimoji="1" lang="en-US" altLang="ja-JP" sz="1600" b="1">
              <a:solidFill>
                <a:srgbClr val="FF0000"/>
              </a:solidFill>
            </a:rPr>
            <a:t>Ⅲ</a:t>
          </a:r>
          <a:r>
            <a:rPr kumimoji="1" lang="ja-JP" altLang="en-US" sz="1600" b="1">
              <a:solidFill>
                <a:srgbClr val="FF0000"/>
              </a:solidFill>
            </a:rPr>
            <a:t>ー３）に反映されますが、必ず様式</a:t>
          </a:r>
          <a:r>
            <a:rPr kumimoji="1" lang="en-US" altLang="ja-JP" sz="1600" b="1">
              <a:solidFill>
                <a:srgbClr val="FF0000"/>
              </a:solidFill>
            </a:rPr>
            <a:t>Ⅲ</a:t>
          </a:r>
          <a:r>
            <a:rPr kumimoji="1" lang="ja-JP" altLang="en-US" sz="1600" b="1">
              <a:solidFill>
                <a:srgbClr val="FF0000"/>
              </a:solidFill>
            </a:rPr>
            <a:t>ー３の金額を確認してください。</a:t>
          </a:r>
        </a:p>
      </xdr:txBody>
    </xdr:sp>
    <xdr:clientData/>
  </xdr:oneCellAnchor>
  <xdr:twoCellAnchor>
    <xdr:from>
      <xdr:col>3</xdr:col>
      <xdr:colOff>541020</xdr:colOff>
      <xdr:row>0</xdr:row>
      <xdr:rowOff>167640</xdr:rowOff>
    </xdr:from>
    <xdr:to>
      <xdr:col>8</xdr:col>
      <xdr:colOff>666206</xdr:colOff>
      <xdr:row>3</xdr:row>
      <xdr:rowOff>140425</xdr:rowOff>
    </xdr:to>
    <xdr:sp macro="" textlink="">
      <xdr:nvSpPr>
        <xdr:cNvPr id="12" name="正方形/長方形 11">
          <a:extLst>
            <a:ext uri="{FF2B5EF4-FFF2-40B4-BE49-F238E27FC236}">
              <a16:creationId xmlns:a16="http://schemas.microsoft.com/office/drawing/2014/main" id="{75748EDE-E315-4B91-94F0-A7FC30D4A023}"/>
            </a:ext>
          </a:extLst>
        </xdr:cNvPr>
        <xdr:cNvSpPr/>
      </xdr:nvSpPr>
      <xdr:spPr bwMode="auto">
        <a:xfrm>
          <a:off x="5402580" y="167640"/>
          <a:ext cx="7249886" cy="1108165"/>
        </a:xfrm>
        <a:prstGeom prst="rect">
          <a:avLst/>
        </a:prstGeom>
        <a:no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4</xdr:col>
      <xdr:colOff>213360</xdr:colOff>
      <xdr:row>36</xdr:row>
      <xdr:rowOff>175260</xdr:rowOff>
    </xdr:from>
    <xdr:ext cx="4006097" cy="459100"/>
    <xdr:sp macro="" textlink="">
      <xdr:nvSpPr>
        <xdr:cNvPr id="2" name="テキスト ボックス 1">
          <a:extLst>
            <a:ext uri="{FF2B5EF4-FFF2-40B4-BE49-F238E27FC236}">
              <a16:creationId xmlns:a16="http://schemas.microsoft.com/office/drawing/2014/main" id="{2A7D092D-E4BF-40BC-8100-31E2E7ADC3C7}"/>
            </a:ext>
          </a:extLst>
        </xdr:cNvPr>
        <xdr:cNvSpPr txBox="1"/>
      </xdr:nvSpPr>
      <xdr:spPr>
        <a:xfrm>
          <a:off x="6499860" y="9144000"/>
          <a:ext cx="400609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間接経費の、３０％または１５％を超えたときに表示されます。</a:t>
          </a:r>
          <a:endParaRPr kumimoji="1" lang="en-US" altLang="ja-JP" sz="1100" b="1">
            <a:solidFill>
              <a:srgbClr val="FF0000"/>
            </a:solidFill>
          </a:endParaRPr>
        </a:p>
        <a:p>
          <a:r>
            <a:rPr kumimoji="1" lang="ja-JP" altLang="en-US" sz="1100" b="1">
              <a:solidFill>
                <a:srgbClr val="FF0000"/>
              </a:solidFill>
            </a:rPr>
            <a:t>　超えていない場合は、間接経費に対する割合が表示されます。</a:t>
          </a:r>
        </a:p>
      </xdr:txBody>
    </xdr:sp>
    <xdr:clientData/>
  </xdr:oneCellAnchor>
  <xdr:twoCellAnchor>
    <xdr:from>
      <xdr:col>2</xdr:col>
      <xdr:colOff>15240</xdr:colOff>
      <xdr:row>37</xdr:row>
      <xdr:rowOff>53340</xdr:rowOff>
    </xdr:from>
    <xdr:to>
      <xdr:col>2</xdr:col>
      <xdr:colOff>274320</xdr:colOff>
      <xdr:row>39</xdr:row>
      <xdr:rowOff>131545</xdr:rowOff>
    </xdr:to>
    <xdr:sp macro="" textlink="">
      <xdr:nvSpPr>
        <xdr:cNvPr id="15" name="右中かっこ 14">
          <a:extLst>
            <a:ext uri="{FF2B5EF4-FFF2-40B4-BE49-F238E27FC236}">
              <a16:creationId xmlns:a16="http://schemas.microsoft.com/office/drawing/2014/main" id="{E4CF0D28-C354-4A48-B3CE-EC4D23F25597}"/>
            </a:ext>
          </a:extLst>
        </xdr:cNvPr>
        <xdr:cNvSpPr/>
      </xdr:nvSpPr>
      <xdr:spPr bwMode="auto">
        <a:xfrm>
          <a:off x="3451860" y="9220200"/>
          <a:ext cx="259080" cy="474445"/>
        </a:xfrm>
        <a:prstGeom prst="rightBrace">
          <a:avLst>
            <a:gd name="adj1" fmla="val 8333"/>
            <a:gd name="adj2" fmla="val 11946"/>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2</xdr:col>
      <xdr:colOff>274320</xdr:colOff>
      <xdr:row>37</xdr:row>
      <xdr:rowOff>91440</xdr:rowOff>
    </xdr:from>
    <xdr:to>
      <xdr:col>4</xdr:col>
      <xdr:colOff>198120</xdr:colOff>
      <xdr:row>37</xdr:row>
      <xdr:rowOff>110017</xdr:rowOff>
    </xdr:to>
    <xdr:cxnSp macro="">
      <xdr:nvCxnSpPr>
        <xdr:cNvPr id="8" name="直線矢印コネクタ 7">
          <a:extLst>
            <a:ext uri="{FF2B5EF4-FFF2-40B4-BE49-F238E27FC236}">
              <a16:creationId xmlns:a16="http://schemas.microsoft.com/office/drawing/2014/main" id="{3DF3AA44-D7AC-4790-9CE8-1E9A236447C2}"/>
            </a:ext>
          </a:extLst>
        </xdr:cNvPr>
        <xdr:cNvCxnSpPr>
          <a:stCxn id="15" idx="1"/>
        </xdr:cNvCxnSpPr>
      </xdr:nvCxnSpPr>
      <xdr:spPr bwMode="auto">
        <a:xfrm flipV="1">
          <a:off x="3710940" y="9258300"/>
          <a:ext cx="2773680" cy="18577"/>
        </a:xfrm>
        <a:prstGeom prst="straightConnector1">
          <a:avLst/>
        </a:prstGeom>
        <a:ln w="19050">
          <a:solidFill>
            <a:srgbClr val="FF0000"/>
          </a:solidFill>
          <a:headEnd type="none" w="med" len="med"/>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45720</xdr:colOff>
      <xdr:row>45</xdr:row>
      <xdr:rowOff>60960</xdr:rowOff>
    </xdr:from>
    <xdr:to>
      <xdr:col>2</xdr:col>
      <xdr:colOff>304800</xdr:colOff>
      <xdr:row>47</xdr:row>
      <xdr:rowOff>17245</xdr:rowOff>
    </xdr:to>
    <xdr:sp macro="" textlink="">
      <xdr:nvSpPr>
        <xdr:cNvPr id="17" name="右中かっこ 16">
          <a:extLst>
            <a:ext uri="{FF2B5EF4-FFF2-40B4-BE49-F238E27FC236}">
              <a16:creationId xmlns:a16="http://schemas.microsoft.com/office/drawing/2014/main" id="{3B9D16F8-550E-4258-8DE6-731D59142678}"/>
            </a:ext>
          </a:extLst>
        </xdr:cNvPr>
        <xdr:cNvSpPr/>
      </xdr:nvSpPr>
      <xdr:spPr bwMode="auto">
        <a:xfrm>
          <a:off x="3482340" y="10873740"/>
          <a:ext cx="259080" cy="474445"/>
        </a:xfrm>
        <a:prstGeom prst="rightBrace">
          <a:avLst>
            <a:gd name="adj1" fmla="val 8333"/>
            <a:gd name="adj2" fmla="val 52098"/>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2</xdr:col>
      <xdr:colOff>312420</xdr:colOff>
      <xdr:row>45</xdr:row>
      <xdr:rowOff>160020</xdr:rowOff>
    </xdr:from>
    <xdr:ext cx="3603743" cy="275717"/>
    <xdr:sp macro="" textlink="">
      <xdr:nvSpPr>
        <xdr:cNvPr id="18" name="テキスト ボックス 17">
          <a:extLst>
            <a:ext uri="{FF2B5EF4-FFF2-40B4-BE49-F238E27FC236}">
              <a16:creationId xmlns:a16="http://schemas.microsoft.com/office/drawing/2014/main" id="{6BD99A2E-5A89-43A1-83ED-E727A36D72EA}"/>
            </a:ext>
          </a:extLst>
        </xdr:cNvPr>
        <xdr:cNvSpPr txBox="1"/>
      </xdr:nvSpPr>
      <xdr:spPr>
        <a:xfrm>
          <a:off x="3749040" y="10972800"/>
          <a:ext cx="360374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精算額の委託費が予算額を超えた場合に表示されます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512345</xdr:colOff>
      <xdr:row>27</xdr:row>
      <xdr:rowOff>177968</xdr:rowOff>
    </xdr:from>
    <xdr:ext cx="7790448" cy="421105"/>
    <xdr:sp macro="" textlink="">
      <xdr:nvSpPr>
        <xdr:cNvPr id="8" name="テキスト ボックス 7">
          <a:extLst>
            <a:ext uri="{FF2B5EF4-FFF2-40B4-BE49-F238E27FC236}">
              <a16:creationId xmlns:a16="http://schemas.microsoft.com/office/drawing/2014/main" id="{0934C398-68E4-46E7-B9D5-8378CD7579AD}"/>
            </a:ext>
          </a:extLst>
        </xdr:cNvPr>
        <xdr:cNvSpPr txBox="1"/>
      </xdr:nvSpPr>
      <xdr:spPr>
        <a:xfrm>
          <a:off x="6903620" y="6654968"/>
          <a:ext cx="7790448" cy="4211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b="1">
              <a:solidFill>
                <a:srgbClr val="FF0000"/>
              </a:solidFill>
            </a:rPr>
            <a:t>※</a:t>
          </a:r>
          <a:r>
            <a:rPr kumimoji="1" lang="ja-JP" altLang="en-US" sz="1050" b="1">
              <a:solidFill>
                <a:srgbClr val="FF0000"/>
              </a:solidFill>
            </a:rPr>
            <a:t>色練りをしてあるセルは自動計算しますので、色塗りをしていないセルに精算額を入力してください。</a:t>
          </a:r>
        </a:p>
      </xdr:txBody>
    </xdr:sp>
    <xdr:clientData/>
  </xdr:oneCellAnchor>
  <xdr:twoCellAnchor>
    <xdr:from>
      <xdr:col>4</xdr:col>
      <xdr:colOff>18048</xdr:colOff>
      <xdr:row>14</xdr:row>
      <xdr:rowOff>48627</xdr:rowOff>
    </xdr:from>
    <xdr:to>
      <xdr:col>4</xdr:col>
      <xdr:colOff>439154</xdr:colOff>
      <xdr:row>43</xdr:row>
      <xdr:rowOff>164932</xdr:rowOff>
    </xdr:to>
    <xdr:sp macro="" textlink="">
      <xdr:nvSpPr>
        <xdr:cNvPr id="9" name="右中かっこ 8">
          <a:extLst>
            <a:ext uri="{FF2B5EF4-FFF2-40B4-BE49-F238E27FC236}">
              <a16:creationId xmlns:a16="http://schemas.microsoft.com/office/drawing/2014/main" id="{56CEAE56-B8F3-444A-A3A2-4D6C2318B324}"/>
            </a:ext>
          </a:extLst>
        </xdr:cNvPr>
        <xdr:cNvSpPr/>
      </xdr:nvSpPr>
      <xdr:spPr bwMode="auto">
        <a:xfrm>
          <a:off x="6409323" y="3925302"/>
          <a:ext cx="421106" cy="6326605"/>
        </a:xfrm>
        <a:prstGeom prst="rightBrace">
          <a:avLst>
            <a:gd name="adj1" fmla="val 8333"/>
            <a:gd name="adj2" fmla="val 45719"/>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3</xdr:col>
      <xdr:colOff>1419225</xdr:colOff>
      <xdr:row>54</xdr:row>
      <xdr:rowOff>40606</xdr:rowOff>
    </xdr:from>
    <xdr:to>
      <xdr:col>4</xdr:col>
      <xdr:colOff>580022</xdr:colOff>
      <xdr:row>65</xdr:row>
      <xdr:rowOff>161925</xdr:rowOff>
    </xdr:to>
    <xdr:sp macro="" textlink="">
      <xdr:nvSpPr>
        <xdr:cNvPr id="10" name="右中かっこ 9">
          <a:extLst>
            <a:ext uri="{FF2B5EF4-FFF2-40B4-BE49-F238E27FC236}">
              <a16:creationId xmlns:a16="http://schemas.microsoft.com/office/drawing/2014/main" id="{57340122-4489-416F-8711-A0C88285AFA2}"/>
            </a:ext>
          </a:extLst>
        </xdr:cNvPr>
        <xdr:cNvSpPr/>
      </xdr:nvSpPr>
      <xdr:spPr bwMode="auto">
        <a:xfrm>
          <a:off x="6381750" y="14556706"/>
          <a:ext cx="589547" cy="2845469"/>
        </a:xfrm>
        <a:prstGeom prst="rightBrace">
          <a:avLst>
            <a:gd name="adj1" fmla="val 8333"/>
            <a:gd name="adj2" fmla="val 37486"/>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xdr:col>
      <xdr:colOff>165935</xdr:colOff>
      <xdr:row>2</xdr:row>
      <xdr:rowOff>166438</xdr:rowOff>
    </xdr:from>
    <xdr:to>
      <xdr:col>5</xdr:col>
      <xdr:colOff>371675</xdr:colOff>
      <xdr:row>6</xdr:row>
      <xdr:rowOff>168844</xdr:rowOff>
    </xdr:to>
    <xdr:sp macro="" textlink="">
      <xdr:nvSpPr>
        <xdr:cNvPr id="12" name="右中かっこ 11">
          <a:extLst>
            <a:ext uri="{FF2B5EF4-FFF2-40B4-BE49-F238E27FC236}">
              <a16:creationId xmlns:a16="http://schemas.microsoft.com/office/drawing/2014/main" id="{48395164-2EF8-470A-A0E6-EB9B058CB9AF}"/>
            </a:ext>
          </a:extLst>
        </xdr:cNvPr>
        <xdr:cNvSpPr/>
      </xdr:nvSpPr>
      <xdr:spPr bwMode="auto">
        <a:xfrm>
          <a:off x="7985960" y="509338"/>
          <a:ext cx="205740" cy="688206"/>
        </a:xfrm>
        <a:prstGeom prst="rightBrace">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5</xdr:col>
      <xdr:colOff>382660</xdr:colOff>
      <xdr:row>4</xdr:row>
      <xdr:rowOff>117185</xdr:rowOff>
    </xdr:from>
    <xdr:ext cx="2202180" cy="297180"/>
    <xdr:sp macro="" textlink="">
      <xdr:nvSpPr>
        <xdr:cNvPr id="13" name="テキスト ボックス 12">
          <a:extLst>
            <a:ext uri="{FF2B5EF4-FFF2-40B4-BE49-F238E27FC236}">
              <a16:creationId xmlns:a16="http://schemas.microsoft.com/office/drawing/2014/main" id="{AD5B733B-A8BE-4DCF-8E45-F4FBDAE0B88F}"/>
            </a:ext>
          </a:extLst>
        </xdr:cNvPr>
        <xdr:cNvSpPr txBox="1"/>
      </xdr:nvSpPr>
      <xdr:spPr>
        <a:xfrm>
          <a:off x="8171993" y="794518"/>
          <a:ext cx="2202180" cy="297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noAutofit/>
        </a:bodyPr>
        <a:lstStyle/>
        <a:p>
          <a:r>
            <a:rPr kumimoji="1" lang="en-US" altLang="ja-JP" sz="1100" b="1">
              <a:solidFill>
                <a:srgbClr val="FF0000"/>
              </a:solidFill>
            </a:rPr>
            <a:t>※</a:t>
          </a:r>
          <a:r>
            <a:rPr kumimoji="1" lang="ja-JP" altLang="en-US" sz="1100" b="1">
              <a:solidFill>
                <a:srgbClr val="FF0000"/>
              </a:solidFill>
            </a:rPr>
            <a:t>様式</a:t>
          </a:r>
          <a:r>
            <a:rPr kumimoji="1" lang="en-US" altLang="ja-JP" sz="1100" b="1">
              <a:solidFill>
                <a:srgbClr val="FF0000"/>
              </a:solidFill>
            </a:rPr>
            <a:t>Ⅲ</a:t>
          </a:r>
          <a:r>
            <a:rPr kumimoji="1" lang="ja-JP" altLang="en-US" sz="1100" b="1">
              <a:solidFill>
                <a:srgbClr val="FF0000"/>
              </a:solidFill>
            </a:rPr>
            <a:t>ー３より自動入力されます。</a:t>
          </a:r>
        </a:p>
      </xdr:txBody>
    </xdr:sp>
    <xdr:clientData/>
  </xdr:oneCellAnchor>
  <xdr:oneCellAnchor>
    <xdr:from>
      <xdr:col>4</xdr:col>
      <xdr:colOff>590550</xdr:colOff>
      <xdr:row>57</xdr:row>
      <xdr:rowOff>238125</xdr:rowOff>
    </xdr:from>
    <xdr:ext cx="7790448" cy="421105"/>
    <xdr:sp macro="" textlink="">
      <xdr:nvSpPr>
        <xdr:cNvPr id="15" name="テキスト ボックス 14">
          <a:extLst>
            <a:ext uri="{FF2B5EF4-FFF2-40B4-BE49-F238E27FC236}">
              <a16:creationId xmlns:a16="http://schemas.microsoft.com/office/drawing/2014/main" id="{85BA1E09-EBF0-466A-86F3-BAD2CEE3D181}"/>
            </a:ext>
          </a:extLst>
        </xdr:cNvPr>
        <xdr:cNvSpPr txBox="1"/>
      </xdr:nvSpPr>
      <xdr:spPr>
        <a:xfrm>
          <a:off x="6981825" y="15497175"/>
          <a:ext cx="7790448" cy="4211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solidFill>
                <a:srgbClr val="FF0000"/>
              </a:solidFill>
            </a:rPr>
            <a:t>※</a:t>
          </a:r>
          <a:r>
            <a:rPr kumimoji="1" lang="ja-JP" altLang="en-US" sz="1100" b="1">
              <a:solidFill>
                <a:srgbClr val="FF0000"/>
              </a:solidFill>
            </a:rPr>
            <a:t>色練りをしてあるセルは自動計算しますので、色塗りをしていないセルに精算額を入力してください。</a:t>
          </a:r>
        </a:p>
      </xdr:txBody>
    </xdr:sp>
    <xdr:clientData/>
  </xdr:oneCellAnchor>
  <xdr:twoCellAnchor>
    <xdr:from>
      <xdr:col>4</xdr:col>
      <xdr:colOff>16934</xdr:colOff>
      <xdr:row>8</xdr:row>
      <xdr:rowOff>457200</xdr:rowOff>
    </xdr:from>
    <xdr:to>
      <xdr:col>8</xdr:col>
      <xdr:colOff>1413934</xdr:colOff>
      <xdr:row>41</xdr:row>
      <xdr:rowOff>0</xdr:rowOff>
    </xdr:to>
    <xdr:cxnSp macro="">
      <xdr:nvCxnSpPr>
        <xdr:cNvPr id="3" name="直線コネクタ 2">
          <a:extLst>
            <a:ext uri="{FF2B5EF4-FFF2-40B4-BE49-F238E27FC236}">
              <a16:creationId xmlns:a16="http://schemas.microsoft.com/office/drawing/2014/main" id="{C1DDAA49-0FE6-4B04-A30E-107F570A0784}"/>
            </a:ext>
          </a:extLst>
        </xdr:cNvPr>
        <xdr:cNvCxnSpPr/>
      </xdr:nvCxnSpPr>
      <xdr:spPr bwMode="auto">
        <a:xfrm flipH="1">
          <a:off x="6383867" y="2108200"/>
          <a:ext cx="7086600" cy="699346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1397002</xdr:colOff>
      <xdr:row>51</xdr:row>
      <xdr:rowOff>25400</xdr:rowOff>
    </xdr:from>
    <xdr:to>
      <xdr:col>9</xdr:col>
      <xdr:colOff>8467</xdr:colOff>
      <xdr:row>66</xdr:row>
      <xdr:rowOff>8466</xdr:rowOff>
    </xdr:to>
    <xdr:cxnSp macro="">
      <xdr:nvCxnSpPr>
        <xdr:cNvPr id="18" name="直線コネクタ 17">
          <a:extLst>
            <a:ext uri="{FF2B5EF4-FFF2-40B4-BE49-F238E27FC236}">
              <a16:creationId xmlns:a16="http://schemas.microsoft.com/office/drawing/2014/main" id="{8D043434-2E7B-4773-91C9-28F5CBAA5198}"/>
            </a:ext>
          </a:extLst>
        </xdr:cNvPr>
        <xdr:cNvCxnSpPr/>
      </xdr:nvCxnSpPr>
      <xdr:spPr bwMode="auto">
        <a:xfrm flipH="1">
          <a:off x="6341535" y="13081000"/>
          <a:ext cx="7145865" cy="430106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oneCellAnchor>
    <xdr:from>
      <xdr:col>5</xdr:col>
      <xdr:colOff>685800</xdr:colOff>
      <xdr:row>0</xdr:row>
      <xdr:rowOff>25400</xdr:rowOff>
    </xdr:from>
    <xdr:ext cx="7201988" cy="826226"/>
    <xdr:sp macro="" textlink="">
      <xdr:nvSpPr>
        <xdr:cNvPr id="22" name="テキスト ボックス 21">
          <a:extLst>
            <a:ext uri="{FF2B5EF4-FFF2-40B4-BE49-F238E27FC236}">
              <a16:creationId xmlns:a16="http://schemas.microsoft.com/office/drawing/2014/main" id="{1CACDC2A-9DAC-4504-9499-2CE9F3A5DA78}"/>
            </a:ext>
          </a:extLst>
        </xdr:cNvPr>
        <xdr:cNvSpPr txBox="1"/>
      </xdr:nvSpPr>
      <xdr:spPr>
        <a:xfrm>
          <a:off x="8475133" y="25400"/>
          <a:ext cx="7201988" cy="826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b="1">
              <a:solidFill>
                <a:srgbClr val="FF0000"/>
              </a:solidFill>
            </a:rPr>
            <a:t>※</a:t>
          </a:r>
          <a:r>
            <a:rPr kumimoji="1" lang="ja-JP" altLang="en-US" sz="1600" b="1">
              <a:solidFill>
                <a:srgbClr val="FF0000"/>
              </a:solidFill>
            </a:rPr>
            <a:t>本集計表に精算額、予算額を入力することにより収支精算（様式</a:t>
          </a:r>
          <a:r>
            <a:rPr kumimoji="1" lang="en-US" altLang="ja-JP" sz="1600" b="1">
              <a:solidFill>
                <a:srgbClr val="FF0000"/>
              </a:solidFill>
            </a:rPr>
            <a:t>Ⅲ</a:t>
          </a:r>
          <a:r>
            <a:rPr kumimoji="1" lang="ja-JP" altLang="en-US" sz="1600" b="1">
              <a:solidFill>
                <a:srgbClr val="FF0000"/>
              </a:solidFill>
            </a:rPr>
            <a:t>ー３）に反映されますが、必ず様式</a:t>
          </a:r>
          <a:r>
            <a:rPr kumimoji="1" lang="en-US" altLang="ja-JP" sz="1600" b="1">
              <a:solidFill>
                <a:srgbClr val="FF0000"/>
              </a:solidFill>
            </a:rPr>
            <a:t>Ⅲ</a:t>
          </a:r>
          <a:r>
            <a:rPr kumimoji="1" lang="ja-JP" altLang="en-US" sz="1600" b="1">
              <a:solidFill>
                <a:srgbClr val="FF0000"/>
              </a:solidFill>
            </a:rPr>
            <a:t>ー３の金額を確認してください。</a:t>
          </a:r>
        </a:p>
      </xdr:txBody>
    </xdr:sp>
    <xdr:clientData/>
  </xdr:oneCellAnchor>
  <xdr:twoCellAnchor>
    <xdr:from>
      <xdr:col>5</xdr:col>
      <xdr:colOff>541867</xdr:colOff>
      <xdr:row>0</xdr:row>
      <xdr:rowOff>42333</xdr:rowOff>
    </xdr:from>
    <xdr:to>
      <xdr:col>10</xdr:col>
      <xdr:colOff>679753</xdr:colOff>
      <xdr:row>4</xdr:row>
      <xdr:rowOff>61685</xdr:rowOff>
    </xdr:to>
    <xdr:sp macro="" textlink="">
      <xdr:nvSpPr>
        <xdr:cNvPr id="24" name="正方形/長方形 23">
          <a:extLst>
            <a:ext uri="{FF2B5EF4-FFF2-40B4-BE49-F238E27FC236}">
              <a16:creationId xmlns:a16="http://schemas.microsoft.com/office/drawing/2014/main" id="{A2AD4694-DAC2-4C3D-8D7E-AA3291EE83BF}"/>
            </a:ext>
          </a:extLst>
        </xdr:cNvPr>
        <xdr:cNvSpPr/>
      </xdr:nvSpPr>
      <xdr:spPr bwMode="auto">
        <a:xfrm>
          <a:off x="8331200" y="42333"/>
          <a:ext cx="7249886" cy="696685"/>
        </a:xfrm>
        <a:prstGeom prst="rect">
          <a:avLst/>
        </a:prstGeom>
        <a:no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33867</xdr:colOff>
      <xdr:row>45</xdr:row>
      <xdr:rowOff>59267</xdr:rowOff>
    </xdr:from>
    <xdr:to>
      <xdr:col>3</xdr:col>
      <xdr:colOff>347134</xdr:colOff>
      <xdr:row>47</xdr:row>
      <xdr:rowOff>336438</xdr:rowOff>
    </xdr:to>
    <xdr:sp macro="" textlink="">
      <xdr:nvSpPr>
        <xdr:cNvPr id="14" name="右中かっこ 13">
          <a:extLst>
            <a:ext uri="{FF2B5EF4-FFF2-40B4-BE49-F238E27FC236}">
              <a16:creationId xmlns:a16="http://schemas.microsoft.com/office/drawing/2014/main" id="{6AB20DE9-6D96-4AD9-9999-53518B54A26B}"/>
            </a:ext>
          </a:extLst>
        </xdr:cNvPr>
        <xdr:cNvSpPr/>
      </xdr:nvSpPr>
      <xdr:spPr bwMode="auto">
        <a:xfrm>
          <a:off x="4978400" y="10693400"/>
          <a:ext cx="313267" cy="1123838"/>
        </a:xfrm>
        <a:prstGeom prst="rightBrace">
          <a:avLst>
            <a:gd name="adj1" fmla="val 8333"/>
            <a:gd name="adj2" fmla="val 45719"/>
          </a:avLst>
        </a:prstGeom>
        <a:noFill/>
        <a:ln w="19050">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oneCellAnchor>
    <xdr:from>
      <xdr:col>3</xdr:col>
      <xdr:colOff>287866</xdr:colOff>
      <xdr:row>45</xdr:row>
      <xdr:rowOff>423333</xdr:rowOff>
    </xdr:from>
    <xdr:ext cx="3801533" cy="292452"/>
    <xdr:sp macro="" textlink="">
      <xdr:nvSpPr>
        <xdr:cNvPr id="2" name="テキスト ボックス 1">
          <a:extLst>
            <a:ext uri="{FF2B5EF4-FFF2-40B4-BE49-F238E27FC236}">
              <a16:creationId xmlns:a16="http://schemas.microsoft.com/office/drawing/2014/main" id="{AB5114CB-5166-4AB1-B59B-89CE76BC28D8}"/>
            </a:ext>
          </a:extLst>
        </xdr:cNvPr>
        <xdr:cNvSpPr txBox="1"/>
      </xdr:nvSpPr>
      <xdr:spPr>
        <a:xfrm>
          <a:off x="5232399" y="11057466"/>
          <a:ext cx="380153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solidFill>
                <a:srgbClr val="FF0000"/>
              </a:solidFill>
            </a:rPr>
            <a:t>※</a:t>
          </a:r>
          <a:r>
            <a:rPr kumimoji="1" lang="ja-JP" altLang="en-US" sz="1200" b="1">
              <a:solidFill>
                <a:srgbClr val="FF0000"/>
              </a:solidFill>
            </a:rPr>
            <a:t>差額が０円以外の時に、いづれかが表示されます</a:t>
          </a:r>
          <a:r>
            <a:rPr kumimoji="1" lang="ja-JP" altLang="en-US" sz="1100"/>
            <a:t>。</a:t>
          </a:r>
        </a:p>
      </xdr:txBody>
    </xdr:sp>
    <xdr:clientData/>
  </xdr:oneCellAnchor>
  <xdr:twoCellAnchor>
    <xdr:from>
      <xdr:col>1</xdr:col>
      <xdr:colOff>804334</xdr:colOff>
      <xdr:row>41</xdr:row>
      <xdr:rowOff>338666</xdr:rowOff>
    </xdr:from>
    <xdr:to>
      <xdr:col>4</xdr:col>
      <xdr:colOff>414867</xdr:colOff>
      <xdr:row>44</xdr:row>
      <xdr:rowOff>16933</xdr:rowOff>
    </xdr:to>
    <xdr:cxnSp macro="">
      <xdr:nvCxnSpPr>
        <xdr:cNvPr id="5" name="直線矢印コネクタ 4">
          <a:extLst>
            <a:ext uri="{FF2B5EF4-FFF2-40B4-BE49-F238E27FC236}">
              <a16:creationId xmlns:a16="http://schemas.microsoft.com/office/drawing/2014/main" id="{BF183753-129F-4DB9-81A1-2DECD23C9227}"/>
            </a:ext>
          </a:extLst>
        </xdr:cNvPr>
        <xdr:cNvCxnSpPr/>
      </xdr:nvCxnSpPr>
      <xdr:spPr bwMode="auto">
        <a:xfrm flipH="1">
          <a:off x="2904067" y="9440333"/>
          <a:ext cx="3877733" cy="787400"/>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107"/>
  <sheetViews>
    <sheetView showZeros="0" showWhiteSpace="0" view="pageBreakPreview" topLeftCell="AG2" zoomScaleNormal="100" zoomScaleSheetLayoutView="100" workbookViewId="0">
      <selection activeCell="BA24" sqref="BA24"/>
    </sheetView>
  </sheetViews>
  <sheetFormatPr defaultColWidth="9" defaultRowHeight="15" customHeight="1"/>
  <cols>
    <col min="1" max="1" width="1.6640625" style="336" customWidth="1"/>
    <col min="2" max="9" width="8.88671875" style="336" customWidth="1"/>
    <col min="10" max="10" width="6.109375" style="336" customWidth="1"/>
    <col min="11" max="11" width="4" style="336" customWidth="1"/>
    <col min="12" max="12" width="4.21875" style="336" customWidth="1"/>
    <col min="13" max="13" width="1.44140625" style="336" customWidth="1"/>
    <col min="14" max="14" width="1.88671875" style="340" customWidth="1"/>
    <col min="15" max="15" width="1.44140625" style="340" customWidth="1"/>
    <col min="16" max="16" width="15.109375" style="340" customWidth="1"/>
    <col min="17" max="17" width="12.88671875" style="340" customWidth="1"/>
    <col min="18" max="18" width="13.21875" style="340" customWidth="1"/>
    <col min="19" max="19" width="8.21875" style="340" customWidth="1"/>
    <col min="20" max="21" width="8.6640625" style="340" customWidth="1"/>
    <col min="22" max="22" width="7.21875" style="340" customWidth="1"/>
    <col min="23" max="23" width="9.88671875" style="340" customWidth="1"/>
    <col min="24" max="24" width="2.88671875" style="340" customWidth="1"/>
    <col min="25" max="25" width="1.6640625" style="340" customWidth="1"/>
    <col min="26" max="26" width="1.88671875" style="340" customWidth="1"/>
    <col min="27" max="27" width="1.44140625" style="340" customWidth="1"/>
    <col min="28" max="28" width="15.109375" style="340" customWidth="1"/>
    <col min="29" max="29" width="12.88671875" style="340" customWidth="1"/>
    <col min="30" max="30" width="13.21875" style="340" customWidth="1"/>
    <col min="31" max="31" width="7.109375" style="340" customWidth="1"/>
    <col min="32" max="32" width="7.33203125" style="340" customWidth="1"/>
    <col min="33" max="33" width="10.109375" style="340" customWidth="1"/>
    <col min="34" max="34" width="7.21875" style="340" customWidth="1"/>
    <col min="35" max="35" width="9.88671875" style="340" customWidth="1"/>
    <col min="36" max="36" width="2.88671875" style="340" customWidth="1"/>
    <col min="37" max="37" width="1.6640625" style="340" customWidth="1"/>
    <col min="38" max="38" width="1.88671875" style="340" customWidth="1"/>
    <col min="39" max="39" width="1.44140625" style="340" customWidth="1"/>
    <col min="40" max="40" width="15.109375" style="340" customWidth="1"/>
    <col min="41" max="41" width="12.88671875" style="340" customWidth="1"/>
    <col min="42" max="42" width="13.21875" style="340" customWidth="1"/>
    <col min="43" max="43" width="7.109375" style="340" customWidth="1"/>
    <col min="44" max="44" width="9" style="340" customWidth="1"/>
    <col min="45" max="45" width="8.21875" style="340" customWidth="1"/>
    <col min="46" max="46" width="7.21875" style="340" customWidth="1"/>
    <col min="47" max="47" width="9.88671875" style="340" customWidth="1"/>
    <col min="48" max="48" width="2.88671875" style="340" customWidth="1"/>
    <col min="49" max="49" width="3.109375" style="340" customWidth="1"/>
    <col min="50" max="51" width="1.6640625" style="340" customWidth="1"/>
    <col min="52" max="52" width="15.6640625" style="340" customWidth="1"/>
    <col min="53" max="54" width="12.6640625" style="340" customWidth="1"/>
    <col min="55" max="56" width="8.6640625" style="340" customWidth="1"/>
    <col min="57" max="57" width="27.21875" style="340" customWidth="1"/>
    <col min="58" max="58" width="2.33203125" style="340" customWidth="1"/>
    <col min="59" max="60" width="1.6640625" style="340" customWidth="1"/>
    <col min="61" max="61" width="15.6640625" style="340" customWidth="1"/>
    <col min="62" max="63" width="12.6640625" style="340" customWidth="1"/>
    <col min="64" max="65" width="8.6640625" style="340" customWidth="1"/>
    <col min="66" max="66" width="27.21875" style="340" customWidth="1"/>
    <col min="67" max="67" width="2.33203125" style="340" customWidth="1"/>
    <col min="68" max="69" width="1.6640625" style="340" customWidth="1"/>
    <col min="70" max="70" width="15.6640625" style="340" customWidth="1"/>
    <col min="71" max="72" width="12.6640625" style="340" customWidth="1"/>
    <col min="73" max="74" width="8.6640625" style="340" customWidth="1"/>
    <col min="75" max="75" width="27.21875" style="340" customWidth="1"/>
    <col min="76" max="76" width="2.33203125" style="340" customWidth="1"/>
    <col min="77" max="78" width="1.6640625" style="340" customWidth="1"/>
    <col min="79" max="79" width="12.77734375" style="340" customWidth="1"/>
    <col min="80" max="80" width="10.77734375" style="340" customWidth="1"/>
    <col min="81" max="81" width="4.77734375" style="340" customWidth="1"/>
    <col min="82" max="83" width="8.77734375" style="340" customWidth="1"/>
    <col min="84" max="84" width="12.77734375" style="340" customWidth="1"/>
    <col min="85" max="85" width="11.44140625" style="340" customWidth="1"/>
    <col min="86" max="86" width="9.77734375" style="340" customWidth="1"/>
    <col min="87" max="87" width="12.5546875" style="340" customWidth="1"/>
    <col min="88" max="88" width="1.44140625" style="340" customWidth="1"/>
    <col min="89" max="89" width="1.6640625" style="340" customWidth="1"/>
    <col min="90" max="90" width="18.109375" style="340" customWidth="1"/>
    <col min="91" max="91" width="11.21875" style="340" customWidth="1"/>
    <col min="92" max="92" width="13.6640625" style="340" customWidth="1"/>
    <col min="93" max="93" width="9.109375" style="340" customWidth="1"/>
    <col min="94" max="94" width="14.88671875" style="340" customWidth="1"/>
    <col min="95" max="95" width="9.6640625" style="340" customWidth="1"/>
    <col min="96" max="96" width="10.6640625" style="340" customWidth="1"/>
    <col min="97" max="97" width="1.88671875" style="340" customWidth="1"/>
    <col min="98" max="16384" width="9" style="340"/>
  </cols>
  <sheetData>
    <row r="1" spans="1:96" ht="15.9" customHeight="1">
      <c r="A1" s="335"/>
      <c r="F1" s="804" t="s">
        <v>261</v>
      </c>
      <c r="G1" s="804"/>
      <c r="H1" s="804"/>
      <c r="I1" s="804"/>
      <c r="J1" s="804"/>
      <c r="K1" s="804"/>
      <c r="L1" s="337"/>
      <c r="M1" s="337"/>
      <c r="N1" s="338"/>
      <c r="O1" s="723" t="s">
        <v>58</v>
      </c>
      <c r="P1" s="723"/>
      <c r="Q1" s="723"/>
      <c r="R1" s="339"/>
      <c r="S1" s="339"/>
      <c r="T1" s="339"/>
      <c r="U1" s="339"/>
      <c r="V1" s="339"/>
      <c r="W1" s="339"/>
      <c r="X1" s="339"/>
      <c r="Y1" s="339"/>
      <c r="Z1" s="338"/>
      <c r="AA1" s="733"/>
      <c r="AB1" s="733"/>
      <c r="AC1" s="723" t="s">
        <v>145</v>
      </c>
      <c r="AD1" s="723"/>
      <c r="AE1" s="723"/>
      <c r="AF1" s="723"/>
      <c r="AG1" s="723"/>
      <c r="AH1" s="339"/>
      <c r="AI1" s="339"/>
      <c r="AJ1" s="339"/>
      <c r="AK1" s="339"/>
      <c r="AL1" s="338"/>
      <c r="AM1" s="733"/>
      <c r="AN1" s="733"/>
      <c r="AO1" s="723" t="s">
        <v>145</v>
      </c>
      <c r="AP1" s="723"/>
      <c r="AQ1" s="723"/>
      <c r="AR1" s="723"/>
      <c r="AS1" s="723"/>
      <c r="AT1" s="339"/>
      <c r="AU1" s="339"/>
      <c r="AV1" s="339"/>
      <c r="AW1" s="339"/>
      <c r="AY1" s="724" t="s">
        <v>197</v>
      </c>
      <c r="AZ1" s="724"/>
      <c r="BH1" s="724" t="s">
        <v>148</v>
      </c>
      <c r="BI1" s="724"/>
      <c r="BJ1" s="723" t="s">
        <v>145</v>
      </c>
      <c r="BK1" s="723"/>
      <c r="BL1" s="723"/>
      <c r="BM1" s="723"/>
      <c r="BN1" s="723"/>
      <c r="BQ1" s="724" t="s">
        <v>273</v>
      </c>
      <c r="BR1" s="724"/>
      <c r="BS1" s="723" t="s">
        <v>145</v>
      </c>
      <c r="BT1" s="723"/>
      <c r="BU1" s="723"/>
      <c r="BV1" s="723"/>
      <c r="BW1" s="723"/>
      <c r="BZ1" s="724" t="s">
        <v>65</v>
      </c>
      <c r="CA1" s="724"/>
      <c r="CK1" s="336" t="s">
        <v>66</v>
      </c>
    </row>
    <row r="2" spans="1:96" ht="15.9" customHeight="1">
      <c r="A2" s="336" t="s">
        <v>40</v>
      </c>
      <c r="F2" s="337"/>
      <c r="G2" s="805"/>
      <c r="H2" s="805"/>
      <c r="I2" s="805"/>
      <c r="J2" s="805"/>
      <c r="K2" s="805"/>
      <c r="L2" s="341"/>
      <c r="M2" s="341"/>
      <c r="N2" s="342"/>
      <c r="O2" s="723" t="s">
        <v>195</v>
      </c>
      <c r="P2" s="732"/>
      <c r="Q2" s="732"/>
      <c r="R2" s="343"/>
      <c r="S2" s="343"/>
      <c r="T2" s="343"/>
      <c r="U2" s="343"/>
      <c r="V2" s="343"/>
      <c r="W2" s="343"/>
      <c r="X2" s="343"/>
      <c r="Y2" s="343"/>
      <c r="Z2" s="342"/>
      <c r="AA2" s="723"/>
      <c r="AB2" s="723"/>
      <c r="AC2" s="344" t="s">
        <v>146</v>
      </c>
      <c r="AD2" s="739">
        <f>'添付 委託費集計'!B11</f>
        <v>0</v>
      </c>
      <c r="AE2" s="739"/>
      <c r="AF2" s="739"/>
      <c r="AG2" s="343"/>
      <c r="AH2" s="343"/>
      <c r="AI2" s="343"/>
      <c r="AJ2" s="343"/>
      <c r="AK2" s="343"/>
      <c r="AL2" s="342"/>
      <c r="AM2" s="723"/>
      <c r="AN2" s="723"/>
      <c r="AO2" s="344" t="s">
        <v>146</v>
      </c>
      <c r="AP2" s="739">
        <f>'添付 委託費集計'!C11</f>
        <v>0</v>
      </c>
      <c r="AQ2" s="739"/>
      <c r="AR2" s="739"/>
      <c r="AS2" s="343"/>
      <c r="AT2" s="343"/>
      <c r="AU2" s="343"/>
      <c r="AV2" s="343"/>
      <c r="AW2" s="343"/>
      <c r="BJ2" s="344" t="s">
        <v>146</v>
      </c>
      <c r="BK2" s="739">
        <f>'添付 自己資金集計'!B10</f>
        <v>0</v>
      </c>
      <c r="BL2" s="741"/>
      <c r="BM2" s="343"/>
      <c r="BN2" s="343"/>
      <c r="BS2" s="344" t="s">
        <v>146</v>
      </c>
      <c r="BT2" s="739">
        <f>'添付 自己資金集計'!C10</f>
        <v>0</v>
      </c>
      <c r="BU2" s="741"/>
      <c r="BV2" s="343"/>
      <c r="BW2" s="343"/>
      <c r="BZ2" s="725" t="s">
        <v>60</v>
      </c>
      <c r="CA2" s="725"/>
      <c r="CK2" s="724" t="s">
        <v>43</v>
      </c>
      <c r="CL2" s="724"/>
    </row>
    <row r="3" spans="1:96" ht="15.9" customHeight="1">
      <c r="P3" s="336" t="s">
        <v>41</v>
      </c>
      <c r="Q3" s="336"/>
      <c r="R3" s="336"/>
      <c r="S3" s="336"/>
      <c r="T3" s="336"/>
      <c r="U3" s="336"/>
      <c r="V3" s="336"/>
      <c r="W3" s="336"/>
      <c r="X3" s="336"/>
      <c r="Y3" s="336"/>
      <c r="AA3" s="723" t="s">
        <v>196</v>
      </c>
      <c r="AB3" s="723"/>
      <c r="AC3" s="344"/>
      <c r="AD3" s="343"/>
      <c r="AE3" s="343"/>
      <c r="AF3" s="343"/>
      <c r="AG3" s="343"/>
      <c r="AH3" s="343"/>
      <c r="AI3" s="343"/>
      <c r="AJ3" s="343"/>
      <c r="AK3" s="336"/>
      <c r="AM3" s="723" t="s">
        <v>147</v>
      </c>
      <c r="AN3" s="732"/>
      <c r="AO3" s="732"/>
      <c r="AP3" s="343"/>
      <c r="AQ3" s="343"/>
      <c r="AR3" s="343"/>
      <c r="AS3" s="343"/>
      <c r="AT3" s="343"/>
      <c r="AU3" s="343"/>
      <c r="AV3" s="343"/>
      <c r="AW3" s="336"/>
      <c r="AX3" s="336"/>
      <c r="AZ3" s="336" t="s">
        <v>41</v>
      </c>
      <c r="BG3" s="336"/>
      <c r="BI3" s="336" t="s">
        <v>41</v>
      </c>
      <c r="BP3" s="336"/>
      <c r="BR3" s="336" t="s">
        <v>41</v>
      </c>
      <c r="CA3" s="698"/>
      <c r="CB3" s="698"/>
      <c r="CC3" s="698"/>
      <c r="CD3" s="710" t="s">
        <v>0</v>
      </c>
      <c r="CE3" s="711"/>
      <c r="CF3" s="712" t="s">
        <v>262</v>
      </c>
      <c r="CG3" s="712" t="s">
        <v>263</v>
      </c>
      <c r="CH3" s="714" t="s">
        <v>264</v>
      </c>
      <c r="CI3" s="698"/>
      <c r="CL3" s="747" t="s">
        <v>30</v>
      </c>
      <c r="CM3" s="764"/>
      <c r="CN3" s="751" t="s">
        <v>32</v>
      </c>
      <c r="CO3" s="754" t="s">
        <v>33</v>
      </c>
      <c r="CP3" s="757" t="s">
        <v>34</v>
      </c>
      <c r="CQ3" s="760" t="s">
        <v>35</v>
      </c>
      <c r="CR3" s="751" t="s">
        <v>36</v>
      </c>
    </row>
    <row r="4" spans="1:96" ht="15.9" customHeight="1">
      <c r="P4" s="348"/>
      <c r="Q4" s="348"/>
      <c r="R4" s="348"/>
      <c r="S4" s="737" t="s">
        <v>77</v>
      </c>
      <c r="T4" s="806"/>
      <c r="U4" s="349"/>
      <c r="V4" s="350"/>
      <c r="W4" s="350"/>
      <c r="X4" s="351"/>
      <c r="AB4" s="336" t="s">
        <v>41</v>
      </c>
      <c r="AC4" s="336"/>
      <c r="AD4" s="336"/>
      <c r="AE4" s="336"/>
      <c r="AF4" s="336"/>
      <c r="AG4" s="336"/>
      <c r="AH4" s="336"/>
      <c r="AI4" s="336"/>
      <c r="AJ4" s="336"/>
      <c r="AN4" s="336" t="s">
        <v>41</v>
      </c>
      <c r="AO4" s="336"/>
      <c r="AP4" s="336"/>
      <c r="AQ4" s="336"/>
      <c r="AR4" s="336"/>
      <c r="AS4" s="336"/>
      <c r="AT4" s="336"/>
      <c r="AU4" s="336"/>
      <c r="AV4" s="336"/>
      <c r="AW4" s="352"/>
      <c r="AZ4" s="348"/>
      <c r="BA4" s="348"/>
      <c r="BB4" s="348"/>
      <c r="BC4" s="737" t="s">
        <v>19</v>
      </c>
      <c r="BD4" s="738"/>
      <c r="BE4" s="348"/>
      <c r="BF4" s="352"/>
      <c r="BI4" s="348"/>
      <c r="BJ4" s="348"/>
      <c r="BK4" s="348"/>
      <c r="BL4" s="737" t="s">
        <v>19</v>
      </c>
      <c r="BM4" s="738"/>
      <c r="BN4" s="348"/>
      <c r="BO4" s="352"/>
      <c r="BR4" s="348"/>
      <c r="BS4" s="348"/>
      <c r="BT4" s="348"/>
      <c r="BU4" s="737" t="s">
        <v>19</v>
      </c>
      <c r="BV4" s="738"/>
      <c r="BW4" s="348"/>
      <c r="BX4" s="352"/>
      <c r="CA4" s="699" t="s">
        <v>265</v>
      </c>
      <c r="CB4" s="699" t="s">
        <v>266</v>
      </c>
      <c r="CC4" s="699" t="s">
        <v>3</v>
      </c>
      <c r="CD4" s="700" t="s">
        <v>267</v>
      </c>
      <c r="CE4" s="701" t="s">
        <v>268</v>
      </c>
      <c r="CF4" s="713"/>
      <c r="CG4" s="713"/>
      <c r="CH4" s="715"/>
      <c r="CI4" s="699" t="s">
        <v>269</v>
      </c>
      <c r="CL4" s="748"/>
      <c r="CM4" s="765"/>
      <c r="CN4" s="752"/>
      <c r="CO4" s="755"/>
      <c r="CP4" s="758"/>
      <c r="CQ4" s="761"/>
      <c r="CR4" s="752"/>
    </row>
    <row r="5" spans="1:96" ht="15.9" customHeight="1">
      <c r="F5" s="353" t="s">
        <v>78</v>
      </c>
      <c r="P5" s="354" t="s">
        <v>79</v>
      </c>
      <c r="Q5" s="354" t="s">
        <v>80</v>
      </c>
      <c r="R5" s="354" t="s">
        <v>81</v>
      </c>
      <c r="S5" s="348" t="s">
        <v>1</v>
      </c>
      <c r="T5" s="349" t="s">
        <v>2</v>
      </c>
      <c r="U5" s="734" t="s">
        <v>9</v>
      </c>
      <c r="V5" s="735"/>
      <c r="W5" s="735"/>
      <c r="X5" s="736"/>
      <c r="AB5" s="348"/>
      <c r="AC5" s="348"/>
      <c r="AD5" s="348"/>
      <c r="AE5" s="737" t="s">
        <v>19</v>
      </c>
      <c r="AF5" s="738"/>
      <c r="AG5" s="349"/>
      <c r="AH5" s="350"/>
      <c r="AI5" s="350"/>
      <c r="AJ5" s="351"/>
      <c r="AN5" s="348"/>
      <c r="AO5" s="348"/>
      <c r="AP5" s="348"/>
      <c r="AQ5" s="737" t="s">
        <v>19</v>
      </c>
      <c r="AR5" s="738"/>
      <c r="AS5" s="349"/>
      <c r="AT5" s="350"/>
      <c r="AU5" s="350"/>
      <c r="AV5" s="351"/>
      <c r="AW5" s="352"/>
      <c r="AZ5" s="354" t="s">
        <v>6</v>
      </c>
      <c r="BA5" s="354" t="s">
        <v>28</v>
      </c>
      <c r="BB5" s="354" t="s">
        <v>29</v>
      </c>
      <c r="BC5" s="348" t="s">
        <v>1</v>
      </c>
      <c r="BD5" s="348" t="s">
        <v>2</v>
      </c>
      <c r="BE5" s="354" t="s">
        <v>9</v>
      </c>
      <c r="BF5" s="352"/>
      <c r="BI5" s="354" t="s">
        <v>6</v>
      </c>
      <c r="BJ5" s="354" t="s">
        <v>28</v>
      </c>
      <c r="BK5" s="354" t="s">
        <v>29</v>
      </c>
      <c r="BL5" s="348" t="s">
        <v>1</v>
      </c>
      <c r="BM5" s="348" t="s">
        <v>2</v>
      </c>
      <c r="BN5" s="354" t="s">
        <v>9</v>
      </c>
      <c r="BO5" s="352"/>
      <c r="BR5" s="354" t="s">
        <v>6</v>
      </c>
      <c r="BS5" s="354" t="s">
        <v>28</v>
      </c>
      <c r="BT5" s="354" t="s">
        <v>29</v>
      </c>
      <c r="BU5" s="348" t="s">
        <v>1</v>
      </c>
      <c r="BV5" s="348" t="s">
        <v>2</v>
      </c>
      <c r="BW5" s="354" t="s">
        <v>9</v>
      </c>
      <c r="BX5" s="352"/>
      <c r="BY5" s="347"/>
      <c r="CA5" s="355"/>
      <c r="CB5" s="356"/>
      <c r="CC5" s="352"/>
      <c r="CD5" s="705" t="s">
        <v>4</v>
      </c>
      <c r="CE5" s="705" t="s">
        <v>4</v>
      </c>
      <c r="CF5" s="703"/>
      <c r="CG5" s="704"/>
      <c r="CH5" s="704"/>
      <c r="CI5" s="357"/>
      <c r="CL5" s="749"/>
      <c r="CM5" s="751" t="s">
        <v>31</v>
      </c>
      <c r="CN5" s="752"/>
      <c r="CO5" s="755"/>
      <c r="CP5" s="758"/>
      <c r="CQ5" s="761"/>
      <c r="CR5" s="752"/>
    </row>
    <row r="6" spans="1:96" ht="15.9" customHeight="1">
      <c r="P6" s="358"/>
      <c r="Q6" s="359" t="s">
        <v>4</v>
      </c>
      <c r="R6" s="359" t="s">
        <v>4</v>
      </c>
      <c r="S6" s="359" t="s">
        <v>4</v>
      </c>
      <c r="T6" s="360" t="s">
        <v>4</v>
      </c>
      <c r="U6" s="360"/>
      <c r="V6" s="361"/>
      <c r="W6" s="361"/>
      <c r="X6" s="362"/>
      <c r="AB6" s="354" t="s">
        <v>6</v>
      </c>
      <c r="AC6" s="354" t="s">
        <v>28</v>
      </c>
      <c r="AD6" s="354" t="s">
        <v>29</v>
      </c>
      <c r="AE6" s="348" t="s">
        <v>1</v>
      </c>
      <c r="AF6" s="349" t="s">
        <v>2</v>
      </c>
      <c r="AG6" s="734" t="s">
        <v>9</v>
      </c>
      <c r="AH6" s="735"/>
      <c r="AI6" s="735"/>
      <c r="AJ6" s="736"/>
      <c r="AN6" s="354" t="s">
        <v>6</v>
      </c>
      <c r="AO6" s="354" t="s">
        <v>28</v>
      </c>
      <c r="AP6" s="354" t="s">
        <v>29</v>
      </c>
      <c r="AQ6" s="348" t="s">
        <v>1</v>
      </c>
      <c r="AR6" s="349" t="s">
        <v>2</v>
      </c>
      <c r="AS6" s="734" t="s">
        <v>9</v>
      </c>
      <c r="AT6" s="735"/>
      <c r="AU6" s="735"/>
      <c r="AV6" s="736"/>
      <c r="AW6" s="346"/>
      <c r="AX6" s="347"/>
      <c r="AZ6" s="358"/>
      <c r="BA6" s="359" t="s">
        <v>4</v>
      </c>
      <c r="BB6" s="359" t="s">
        <v>4</v>
      </c>
      <c r="BC6" s="359" t="s">
        <v>4</v>
      </c>
      <c r="BD6" s="359" t="s">
        <v>4</v>
      </c>
      <c r="BE6" s="363"/>
      <c r="BF6" s="346"/>
      <c r="BG6" s="347"/>
      <c r="BI6" s="358"/>
      <c r="BJ6" s="359" t="s">
        <v>4</v>
      </c>
      <c r="BK6" s="359" t="s">
        <v>4</v>
      </c>
      <c r="BL6" s="359" t="s">
        <v>4</v>
      </c>
      <c r="BM6" s="359" t="s">
        <v>4</v>
      </c>
      <c r="BN6" s="363"/>
      <c r="BO6" s="346"/>
      <c r="BP6" s="347"/>
      <c r="BR6" s="358"/>
      <c r="BS6" s="359" t="s">
        <v>4</v>
      </c>
      <c r="BT6" s="359" t="s">
        <v>4</v>
      </c>
      <c r="BU6" s="359" t="s">
        <v>4</v>
      </c>
      <c r="BV6" s="359" t="s">
        <v>4</v>
      </c>
      <c r="BW6" s="363"/>
      <c r="BX6" s="346"/>
      <c r="CA6" s="355"/>
      <c r="CB6" s="356"/>
      <c r="CC6" s="352"/>
      <c r="CD6" s="705"/>
      <c r="CE6" s="705"/>
      <c r="CF6" s="703"/>
      <c r="CG6" s="704"/>
      <c r="CH6" s="704"/>
      <c r="CI6" s="357"/>
      <c r="CL6" s="750"/>
      <c r="CM6" s="763"/>
      <c r="CN6" s="753"/>
      <c r="CO6" s="756"/>
      <c r="CP6" s="759"/>
      <c r="CQ6" s="762"/>
      <c r="CR6" s="753"/>
    </row>
    <row r="7" spans="1:96" ht="15.9" customHeight="1">
      <c r="P7" s="364" t="s">
        <v>194</v>
      </c>
      <c r="Q7" s="458">
        <f>'添付 委託費集計'!L45</f>
        <v>0</v>
      </c>
      <c r="R7" s="458">
        <f>'添付 委託費集計'!L67</f>
        <v>0</v>
      </c>
      <c r="S7" s="459">
        <f>IF(R7-Q7=0,0,IF(R7-Q7&lt;0,(R7-Q7)*-1,0))</f>
        <v>0</v>
      </c>
      <c r="T7" s="460">
        <f>IF(R7-Q7=0,0,IF(R7-Q7&gt;0,(R7-Q7),0))</f>
        <v>0</v>
      </c>
      <c r="U7" s="366"/>
      <c r="V7" s="345"/>
      <c r="W7" s="345"/>
      <c r="X7" s="357"/>
      <c r="AB7" s="358"/>
      <c r="AC7" s="359" t="s">
        <v>4</v>
      </c>
      <c r="AD7" s="359" t="s">
        <v>4</v>
      </c>
      <c r="AE7" s="359" t="s">
        <v>4</v>
      </c>
      <c r="AF7" s="360" t="s">
        <v>4</v>
      </c>
      <c r="AG7" s="360"/>
      <c r="AH7" s="361"/>
      <c r="AI7" s="361"/>
      <c r="AJ7" s="362"/>
      <c r="AN7" s="358"/>
      <c r="AO7" s="359" t="s">
        <v>4</v>
      </c>
      <c r="AP7" s="359" t="s">
        <v>4</v>
      </c>
      <c r="AQ7" s="359" t="s">
        <v>4</v>
      </c>
      <c r="AR7" s="360" t="s">
        <v>4</v>
      </c>
      <c r="AS7" s="360"/>
      <c r="AT7" s="361"/>
      <c r="AU7" s="361"/>
      <c r="AV7" s="362"/>
      <c r="AW7" s="346"/>
      <c r="AZ7" s="367" t="s">
        <v>69</v>
      </c>
      <c r="BA7" s="461">
        <f>'添付 自己資金集計'!L41</f>
        <v>0</v>
      </c>
      <c r="BB7" s="461">
        <f>'添付 自己資金集計'!L66</f>
        <v>0</v>
      </c>
      <c r="BC7" s="461">
        <f>IF(BB7-BA7=0,0,IF(BB7-BA7&lt;0,(BB7-BA7)*-1,0))</f>
        <v>0</v>
      </c>
      <c r="BD7" s="461">
        <f>IF(BB7-BA7=0,0,IF(BB7-BA7&gt;0,(BB7-BA7),0))</f>
        <v>0</v>
      </c>
      <c r="BE7" s="357"/>
      <c r="BF7" s="346"/>
      <c r="BI7" s="367" t="s">
        <v>69</v>
      </c>
      <c r="BJ7" s="461">
        <f>'添付 自己資金集計'!B41</f>
        <v>0</v>
      </c>
      <c r="BK7" s="461">
        <f>'添付 自己資金集計'!B66</f>
        <v>0</v>
      </c>
      <c r="BL7" s="461">
        <f>IF(BK7-BJ7=0,0,IF(BK7-BJ7&lt;0,(BK7-BJ7)*-1,0))</f>
        <v>0</v>
      </c>
      <c r="BM7" s="461">
        <f>IF(BK7-BJ7=0,0,IF(BK7-BJ7&gt;0,(BK7-BJ7),0))</f>
        <v>0</v>
      </c>
      <c r="BN7" s="357"/>
      <c r="BO7" s="346"/>
      <c r="BR7" s="367" t="s">
        <v>59</v>
      </c>
      <c r="BS7" s="461">
        <f>'添付 自己資金集計'!C41</f>
        <v>0</v>
      </c>
      <c r="BT7" s="461">
        <f>'添付 自己資金集計'!C66</f>
        <v>0</v>
      </c>
      <c r="BU7" s="461">
        <f>IF(BT7-BS7=0,0,IF(BT7-BS7&lt;0,(BT7-BS7)*-1,0))</f>
        <v>0</v>
      </c>
      <c r="BV7" s="461">
        <f>IF(BT7-BS7=0,0,IF(BT7-BS7&gt;0,(BT7-BS7),0))</f>
        <v>0</v>
      </c>
      <c r="BW7" s="357"/>
      <c r="BX7" s="346"/>
      <c r="CA7" s="355"/>
      <c r="CB7" s="356"/>
      <c r="CC7" s="352"/>
      <c r="CD7" s="705"/>
      <c r="CE7" s="705"/>
      <c r="CF7" s="703"/>
      <c r="CG7" s="704"/>
      <c r="CH7" s="704"/>
      <c r="CI7" s="357"/>
      <c r="CL7" s="369"/>
      <c r="CM7" s="369"/>
      <c r="CN7" s="358"/>
      <c r="CO7" s="350"/>
      <c r="CP7" s="369"/>
      <c r="CQ7" s="358"/>
      <c r="CR7" s="358"/>
    </row>
    <row r="8" spans="1:96" ht="15.9" customHeight="1">
      <c r="K8" s="370" t="s">
        <v>82</v>
      </c>
      <c r="L8" s="370"/>
      <c r="M8" s="370"/>
      <c r="N8" s="347"/>
      <c r="O8" s="347"/>
      <c r="P8" s="371"/>
      <c r="Q8" s="372"/>
      <c r="R8" s="372"/>
      <c r="S8" s="372"/>
      <c r="T8" s="373"/>
      <c r="U8" s="374"/>
      <c r="V8" s="375"/>
      <c r="W8" s="375"/>
      <c r="X8" s="357"/>
      <c r="Y8" s="347"/>
      <c r="Z8" s="347"/>
      <c r="AB8" s="364" t="s">
        <v>194</v>
      </c>
      <c r="AC8" s="458">
        <f>'添付 委託費集計'!B45</f>
        <v>0</v>
      </c>
      <c r="AD8" s="458">
        <f>'添付 委託費集計'!B67</f>
        <v>0</v>
      </c>
      <c r="AE8" s="459">
        <f>IF(AD8-AC8=0,0,IF(AD8-AC8&lt;0,(AD8-AC8)*-1,0))</f>
        <v>0</v>
      </c>
      <c r="AF8" s="460">
        <f>IF(AD8-AC8=0,0,IF(AD8-AC8&gt;0,(AD8-AC8),0))</f>
        <v>0</v>
      </c>
      <c r="AG8" s="366"/>
      <c r="AH8" s="345"/>
      <c r="AI8" s="345"/>
      <c r="AJ8" s="357"/>
      <c r="AK8" s="347"/>
      <c r="AL8" s="347"/>
      <c r="AN8" s="364" t="s">
        <v>194</v>
      </c>
      <c r="AO8" s="458">
        <f>'添付 委託費集計'!C45</f>
        <v>0</v>
      </c>
      <c r="AP8" s="458">
        <f>'添付 委託費集計'!C67</f>
        <v>0</v>
      </c>
      <c r="AQ8" s="459">
        <f>IF(AP8-AO8=0,0,IF(AP8-AO8&lt;0,(AP8-AO8)*-1,0))</f>
        <v>0</v>
      </c>
      <c r="AR8" s="460">
        <f>IF(AP8-AO8=0,0,IF(AP8-AO8&gt;0,(AP8-AO8),0))</f>
        <v>0</v>
      </c>
      <c r="AS8" s="366"/>
      <c r="AT8" s="345"/>
      <c r="AU8" s="345"/>
      <c r="AV8" s="357"/>
      <c r="AW8" s="346"/>
      <c r="AZ8" s="367"/>
      <c r="BA8" s="368"/>
      <c r="BB8" s="368">
        <v>0</v>
      </c>
      <c r="BC8" s="461">
        <f>IF(BB8-BA8=0,0,IF(BB8-BA8&lt;0,(BB8-BA8)*-1,0))</f>
        <v>0</v>
      </c>
      <c r="BD8" s="461">
        <f>IF(BB8-BA8=0,0,IF(BB8-BA8&gt;0,(BB8-BA8),0))</f>
        <v>0</v>
      </c>
      <c r="BE8" s="357"/>
      <c r="BF8" s="346"/>
      <c r="BI8" s="367"/>
      <c r="BJ8" s="368"/>
      <c r="BK8" s="368">
        <v>0</v>
      </c>
      <c r="BL8" s="461">
        <f>IF(BK8-BJ8=0,0,IF(BK8-BJ8&lt;0,(BK8-BJ8)*-1,0))</f>
        <v>0</v>
      </c>
      <c r="BM8" s="461">
        <f>IF(BK8-BJ8=0,0,IF(BK8-BJ8&gt;0,(BK8-BJ8),0))</f>
        <v>0</v>
      </c>
      <c r="BN8" s="357"/>
      <c r="BO8" s="346"/>
      <c r="BR8" s="367"/>
      <c r="BS8" s="368"/>
      <c r="BT8" s="368">
        <v>0</v>
      </c>
      <c r="BU8" s="461">
        <f>IF(BT8-BS8=0,0,IF(BT8-BS8&lt;0,(BT8-BS8)*-1,0))</f>
        <v>0</v>
      </c>
      <c r="BV8" s="461">
        <f>IF(BT8-BS8=0,0,IF(BT8-BS8&gt;0,(BT8-BS8),0))</f>
        <v>0</v>
      </c>
      <c r="BW8" s="357"/>
      <c r="BX8" s="346"/>
      <c r="CA8" s="355"/>
      <c r="CB8" s="356"/>
      <c r="CC8" s="352"/>
      <c r="CD8" s="705"/>
      <c r="CE8" s="705"/>
      <c r="CF8" s="703"/>
      <c r="CG8" s="704"/>
      <c r="CH8" s="704"/>
      <c r="CI8" s="357"/>
      <c r="CL8" s="355"/>
      <c r="CM8" s="355"/>
      <c r="CN8" s="356"/>
      <c r="CO8" s="352"/>
      <c r="CP8" s="355"/>
      <c r="CQ8" s="356"/>
      <c r="CR8" s="356"/>
    </row>
    <row r="9" spans="1:96" ht="15.9" customHeight="1">
      <c r="P9" s="364" t="s">
        <v>126</v>
      </c>
      <c r="Q9" s="458">
        <f>'添付 委託費集計'!L43</f>
        <v>0</v>
      </c>
      <c r="R9" s="365">
        <v>0</v>
      </c>
      <c r="S9" s="459">
        <f>IF(R9-Q9=0,0,IF(R9-Q9&lt;0,(R9-Q9)*-1,0))</f>
        <v>0</v>
      </c>
      <c r="T9" s="460">
        <f>IF(R9-Q9=0,0,IF(R9-Q9&gt;0,(R9-Q9),0))</f>
        <v>0</v>
      </c>
      <c r="U9" s="366"/>
      <c r="V9" s="345"/>
      <c r="W9" s="345"/>
      <c r="X9" s="357"/>
      <c r="AA9" s="347"/>
      <c r="AB9" s="371"/>
      <c r="AC9" s="372"/>
      <c r="AD9" s="372"/>
      <c r="AE9" s="372"/>
      <c r="AF9" s="373"/>
      <c r="AG9" s="374"/>
      <c r="AH9" s="375"/>
      <c r="AI9" s="375"/>
      <c r="AJ9" s="357"/>
      <c r="AM9" s="347"/>
      <c r="AN9" s="371"/>
      <c r="AO9" s="372"/>
      <c r="AP9" s="372"/>
      <c r="AQ9" s="372"/>
      <c r="AR9" s="373"/>
      <c r="AS9" s="374"/>
      <c r="AT9" s="375"/>
      <c r="AU9" s="375"/>
      <c r="AV9" s="357"/>
      <c r="AW9" s="346"/>
      <c r="AZ9" s="355"/>
      <c r="BA9" s="365"/>
      <c r="BB9" s="377"/>
      <c r="BC9" s="365"/>
      <c r="BD9" s="365"/>
      <c r="BE9" s="357"/>
      <c r="BF9" s="346"/>
      <c r="BI9" s="355"/>
      <c r="BJ9" s="365"/>
      <c r="BK9" s="377"/>
      <c r="BL9" s="365"/>
      <c r="BM9" s="365"/>
      <c r="BN9" s="357"/>
      <c r="BO9" s="346"/>
      <c r="BR9" s="355"/>
      <c r="BS9" s="365"/>
      <c r="BT9" s="377"/>
      <c r="BU9" s="365"/>
      <c r="BV9" s="365"/>
      <c r="BW9" s="357"/>
      <c r="BX9" s="346"/>
      <c r="CA9" s="355"/>
      <c r="CB9" s="356"/>
      <c r="CC9" s="352"/>
      <c r="CD9" s="705"/>
      <c r="CE9" s="705"/>
      <c r="CF9" s="703"/>
      <c r="CG9" s="704"/>
      <c r="CH9" s="704"/>
      <c r="CI9" s="357"/>
      <c r="CL9" s="355"/>
      <c r="CM9" s="355"/>
      <c r="CN9" s="356"/>
      <c r="CO9" s="352"/>
      <c r="CP9" s="355"/>
      <c r="CQ9" s="356"/>
      <c r="CR9" s="356"/>
    </row>
    <row r="10" spans="1:96" ht="15.9" customHeight="1">
      <c r="B10" s="336" t="s">
        <v>39</v>
      </c>
      <c r="P10" s="378"/>
      <c r="Q10" s="379"/>
      <c r="R10" s="380"/>
      <c r="S10" s="381"/>
      <c r="T10" s="366"/>
      <c r="U10" s="382"/>
      <c r="V10" s="383"/>
      <c r="W10" s="383"/>
      <c r="X10" s="384"/>
      <c r="AB10" s="364" t="s">
        <v>126</v>
      </c>
      <c r="AC10" s="458">
        <f>'添付 委託費集計'!B43</f>
        <v>0</v>
      </c>
      <c r="AD10" s="365">
        <v>0</v>
      </c>
      <c r="AE10" s="459">
        <f>IF(AD10-AC10=0,0,IF(AD10-AC10&lt;0,(AD10-AC10)*-1,0))</f>
        <v>0</v>
      </c>
      <c r="AF10" s="460">
        <f>IF(AD10-AC10=0,0,IF(AD10-AC10&gt;0,(AD10-AC10),0))</f>
        <v>0</v>
      </c>
      <c r="AG10" s="366"/>
      <c r="AH10" s="345"/>
      <c r="AI10" s="345"/>
      <c r="AJ10" s="357"/>
      <c r="AN10" s="364" t="s">
        <v>126</v>
      </c>
      <c r="AO10" s="458">
        <f>'添付 委託費集計'!C43</f>
        <v>0</v>
      </c>
      <c r="AP10" s="365">
        <v>0</v>
      </c>
      <c r="AQ10" s="459">
        <f>IF(AP10-AO10=0,0,IF(AP10-AO10&lt;0,(AP10-AO10)*-1,0))</f>
        <v>0</v>
      </c>
      <c r="AR10" s="460">
        <f>IF(AP10-AO10=0,0,IF(AP10-AO10&gt;0,(AP10-AO10),0))</f>
        <v>0</v>
      </c>
      <c r="AS10" s="366"/>
      <c r="AT10" s="345"/>
      <c r="AU10" s="345"/>
      <c r="AV10" s="357"/>
      <c r="AW10" s="346"/>
      <c r="AZ10" s="369"/>
      <c r="BA10" s="385"/>
      <c r="BB10" s="386"/>
      <c r="BC10" s="385"/>
      <c r="BD10" s="385"/>
      <c r="BE10" s="362"/>
      <c r="BF10" s="346"/>
      <c r="BI10" s="369"/>
      <c r="BJ10" s="385"/>
      <c r="BK10" s="386"/>
      <c r="BL10" s="385"/>
      <c r="BM10" s="385"/>
      <c r="BN10" s="362"/>
      <c r="BO10" s="346"/>
      <c r="BR10" s="369"/>
      <c r="BS10" s="385"/>
      <c r="BT10" s="386"/>
      <c r="BU10" s="385"/>
      <c r="BV10" s="385"/>
      <c r="BW10" s="362"/>
      <c r="BX10" s="346"/>
      <c r="CA10" s="355"/>
      <c r="CB10" s="356"/>
      <c r="CC10" s="352"/>
      <c r="CD10" s="705"/>
      <c r="CE10" s="705"/>
      <c r="CF10" s="703"/>
      <c r="CG10" s="704"/>
      <c r="CH10" s="704"/>
      <c r="CI10" s="357"/>
      <c r="CL10" s="355"/>
      <c r="CM10" s="355"/>
      <c r="CN10" s="356"/>
      <c r="CO10" s="352"/>
      <c r="CP10" s="355"/>
      <c r="CQ10" s="356"/>
      <c r="CR10" s="356"/>
    </row>
    <row r="11" spans="1:96" ht="15.9" customHeight="1">
      <c r="B11" s="336" t="s">
        <v>83</v>
      </c>
      <c r="P11" s="369"/>
      <c r="Q11" s="385"/>
      <c r="R11" s="386"/>
      <c r="S11" s="385"/>
      <c r="T11" s="387"/>
      <c r="U11" s="387"/>
      <c r="V11" s="388"/>
      <c r="W11" s="388"/>
      <c r="X11" s="362"/>
      <c r="AB11" s="378"/>
      <c r="AC11" s="379"/>
      <c r="AD11" s="380"/>
      <c r="AE11" s="381"/>
      <c r="AF11" s="366"/>
      <c r="AG11" s="382"/>
      <c r="AH11" s="383"/>
      <c r="AI11" s="383"/>
      <c r="AJ11" s="384"/>
      <c r="AN11" s="378"/>
      <c r="AO11" s="379"/>
      <c r="AP11" s="380"/>
      <c r="AQ11" s="381"/>
      <c r="AR11" s="366"/>
      <c r="AS11" s="382"/>
      <c r="AT11" s="383"/>
      <c r="AU11" s="383"/>
      <c r="AV11" s="384"/>
      <c r="AW11" s="346"/>
      <c r="AZ11" s="389" t="s">
        <v>11</v>
      </c>
      <c r="BA11" s="462">
        <f>SUM(BA7:BA8)</f>
        <v>0</v>
      </c>
      <c r="BB11" s="462">
        <f>SUM(BB7:BB8)</f>
        <v>0</v>
      </c>
      <c r="BC11" s="462">
        <f>SUM(BC7)</f>
        <v>0</v>
      </c>
      <c r="BD11" s="462">
        <f>SUM(BD7)</f>
        <v>0</v>
      </c>
      <c r="BE11" s="384"/>
      <c r="BF11" s="346"/>
      <c r="BI11" s="389" t="s">
        <v>11</v>
      </c>
      <c r="BJ11" s="462">
        <f>SUM(BJ7:BJ8)</f>
        <v>0</v>
      </c>
      <c r="BK11" s="462">
        <f>SUM(BK7:BK8)</f>
        <v>0</v>
      </c>
      <c r="BL11" s="462">
        <f>SUM(BL7)</f>
        <v>0</v>
      </c>
      <c r="BM11" s="462">
        <f>SUM(BM7)</f>
        <v>0</v>
      </c>
      <c r="BN11" s="384"/>
      <c r="BO11" s="346"/>
      <c r="BR11" s="389" t="s">
        <v>11</v>
      </c>
      <c r="BS11" s="462">
        <f>SUM(BS7:BS8)</f>
        <v>0</v>
      </c>
      <c r="BT11" s="462">
        <f>SUM(BT7:BT8)</f>
        <v>0</v>
      </c>
      <c r="BU11" s="462">
        <f>SUM(BU7)</f>
        <v>0</v>
      </c>
      <c r="BV11" s="462">
        <f>SUM(BV7)</f>
        <v>0</v>
      </c>
      <c r="BW11" s="384"/>
      <c r="BX11" s="346"/>
      <c r="CA11" s="355"/>
      <c r="CB11" s="356"/>
      <c r="CC11" s="352"/>
      <c r="CD11" s="705"/>
      <c r="CE11" s="705"/>
      <c r="CF11" s="703"/>
      <c r="CG11" s="704"/>
      <c r="CH11" s="704"/>
      <c r="CI11" s="357"/>
      <c r="CL11" s="355"/>
      <c r="CM11" s="355"/>
      <c r="CN11" s="356"/>
      <c r="CO11" s="352"/>
      <c r="CP11" s="355"/>
      <c r="CQ11" s="356"/>
      <c r="CR11" s="356"/>
    </row>
    <row r="12" spans="1:96" ht="15.9" customHeight="1">
      <c r="P12" s="389" t="s">
        <v>11</v>
      </c>
      <c r="Q12" s="462">
        <f>'添付 委託費集計'!L41</f>
        <v>0</v>
      </c>
      <c r="R12" s="462">
        <f>SUM(R7:R10)</f>
        <v>0</v>
      </c>
      <c r="S12" s="647">
        <f>IF(Q12&gt;R12,Q12-R12,0)</f>
        <v>0</v>
      </c>
      <c r="T12" s="648">
        <f>IF(R12&gt;Q12,R12-Q12,0)</f>
        <v>0</v>
      </c>
      <c r="U12" s="382"/>
      <c r="V12" s="383"/>
      <c r="W12" s="383"/>
      <c r="X12" s="384"/>
      <c r="AB12" s="369"/>
      <c r="AC12" s="385"/>
      <c r="AD12" s="386"/>
      <c r="AE12" s="385"/>
      <c r="AF12" s="387"/>
      <c r="AG12" s="387"/>
      <c r="AH12" s="388"/>
      <c r="AI12" s="388"/>
      <c r="AJ12" s="362"/>
      <c r="AN12" s="369"/>
      <c r="AO12" s="385"/>
      <c r="AP12" s="386"/>
      <c r="AQ12" s="385"/>
      <c r="AR12" s="387"/>
      <c r="AS12" s="387"/>
      <c r="AT12" s="388"/>
      <c r="AU12" s="388"/>
      <c r="AV12" s="362"/>
      <c r="AW12" s="346"/>
      <c r="BA12" s="390"/>
      <c r="BB12" s="390"/>
      <c r="BC12" s="390"/>
      <c r="BD12" s="390"/>
      <c r="BJ12" s="390"/>
      <c r="BK12" s="390"/>
      <c r="BL12" s="390"/>
      <c r="BM12" s="390"/>
      <c r="BS12" s="390"/>
      <c r="BT12" s="390"/>
      <c r="BU12" s="390"/>
      <c r="BV12" s="390"/>
      <c r="CA12" s="355"/>
      <c r="CB12" s="356"/>
      <c r="CC12" s="352"/>
      <c r="CD12" s="705"/>
      <c r="CE12" s="705"/>
      <c r="CF12" s="703"/>
      <c r="CG12" s="704"/>
      <c r="CH12" s="704"/>
      <c r="CI12" s="357"/>
      <c r="CL12" s="355"/>
      <c r="CM12" s="355"/>
      <c r="CN12" s="356"/>
      <c r="CO12" s="352"/>
      <c r="CP12" s="355"/>
      <c r="CQ12" s="356"/>
      <c r="CR12" s="356"/>
    </row>
    <row r="13" spans="1:96" ht="15.9" customHeight="1">
      <c r="AB13" s="389" t="s">
        <v>11</v>
      </c>
      <c r="AC13" s="462">
        <f>SUM(AC8:AC11)</f>
        <v>0</v>
      </c>
      <c r="AD13" s="462">
        <f>SUM(AD8:AD11)</f>
        <v>0</v>
      </c>
      <c r="AE13" s="462">
        <f>IF(AD13-AC13=0,0,IF(AD13-AC13&lt;0,(AD13-AC13)*-1,0))</f>
        <v>0</v>
      </c>
      <c r="AF13" s="463">
        <f>IF(AD13-AC13=0,0,IF(AD13-AC13&gt;0,(AD13-AC13),0))</f>
        <v>0</v>
      </c>
      <c r="AG13" s="382"/>
      <c r="AH13" s="383"/>
      <c r="AI13" s="383"/>
      <c r="AJ13" s="384"/>
      <c r="AN13" s="389" t="s">
        <v>11</v>
      </c>
      <c r="AO13" s="462">
        <f>SUM(AO8:AO11)</f>
        <v>0</v>
      </c>
      <c r="AP13" s="462">
        <f>SUM(AP8:AP11)</f>
        <v>0</v>
      </c>
      <c r="AQ13" s="462">
        <f>IF(AP13-AO13=0,0,IF(AP13-AO13&lt;0,(AP13-AO13)*-1,0))</f>
        <v>0</v>
      </c>
      <c r="AR13" s="463">
        <f>IF(AP13-AO13=0,0,IF(AP13-AO13&gt;0,(AP13-AO13),0))</f>
        <v>0</v>
      </c>
      <c r="AS13" s="382"/>
      <c r="AT13" s="383"/>
      <c r="AU13" s="383"/>
      <c r="AV13" s="384"/>
      <c r="AY13" s="336" t="s">
        <v>13</v>
      </c>
      <c r="AZ13" s="391" t="s">
        <v>42</v>
      </c>
      <c r="BA13" s="390"/>
      <c r="BB13" s="390"/>
      <c r="BC13" s="390"/>
      <c r="BD13" s="390"/>
      <c r="BH13" s="336" t="s">
        <v>13</v>
      </c>
      <c r="BI13" s="391" t="s">
        <v>42</v>
      </c>
      <c r="BJ13" s="390"/>
      <c r="BK13" s="390"/>
      <c r="BL13" s="390"/>
      <c r="BM13" s="390"/>
      <c r="BQ13" s="336" t="s">
        <v>13</v>
      </c>
      <c r="BR13" s="391" t="s">
        <v>42</v>
      </c>
      <c r="BS13" s="390"/>
      <c r="BT13" s="390"/>
      <c r="BU13" s="390"/>
      <c r="BV13" s="390"/>
      <c r="CA13" s="355"/>
      <c r="CB13" s="356"/>
      <c r="CC13" s="352"/>
      <c r="CD13" s="705"/>
      <c r="CE13" s="705"/>
      <c r="CF13" s="703"/>
      <c r="CG13" s="704"/>
      <c r="CH13" s="704"/>
      <c r="CI13" s="357"/>
      <c r="CL13" s="355"/>
      <c r="CM13" s="355"/>
      <c r="CN13" s="356"/>
      <c r="CO13" s="352"/>
      <c r="CP13" s="355"/>
      <c r="CQ13" s="356"/>
      <c r="CR13" s="356"/>
    </row>
    <row r="14" spans="1:96" ht="15.9" customHeight="1">
      <c r="F14" s="769" t="s">
        <v>12</v>
      </c>
      <c r="G14" s="769"/>
      <c r="H14" s="769"/>
      <c r="I14" s="769"/>
      <c r="J14" s="769"/>
      <c r="K14" s="769"/>
      <c r="L14" s="769"/>
      <c r="P14" s="391" t="s">
        <v>42</v>
      </c>
      <c r="Q14" s="391"/>
      <c r="AZ14" s="348"/>
      <c r="BA14" s="392"/>
      <c r="BB14" s="392"/>
      <c r="BC14" s="743" t="s">
        <v>5</v>
      </c>
      <c r="BD14" s="744"/>
      <c r="BE14" s="348"/>
      <c r="BF14" s="352"/>
      <c r="BI14" s="348"/>
      <c r="BJ14" s="392"/>
      <c r="BK14" s="392"/>
      <c r="BL14" s="743" t="s">
        <v>5</v>
      </c>
      <c r="BM14" s="744"/>
      <c r="BN14" s="348"/>
      <c r="BO14" s="352"/>
      <c r="BR14" s="348"/>
      <c r="BS14" s="392"/>
      <c r="BT14" s="619"/>
      <c r="BU14" s="743" t="s">
        <v>5</v>
      </c>
      <c r="BV14" s="744"/>
      <c r="BW14" s="348"/>
      <c r="BX14" s="352"/>
      <c r="CA14" s="355"/>
      <c r="CB14" s="356"/>
      <c r="CC14" s="352"/>
      <c r="CD14" s="705"/>
      <c r="CE14" s="705"/>
      <c r="CF14" s="703"/>
      <c r="CG14" s="704"/>
      <c r="CH14" s="704"/>
      <c r="CI14" s="357"/>
      <c r="CL14" s="355"/>
      <c r="CM14" s="355"/>
      <c r="CN14" s="356"/>
      <c r="CO14" s="352"/>
      <c r="CP14" s="355"/>
      <c r="CQ14" s="356"/>
      <c r="CR14" s="356"/>
    </row>
    <row r="15" spans="1:96" ht="15.9" customHeight="1">
      <c r="F15" s="769"/>
      <c r="G15" s="769"/>
      <c r="H15" s="769"/>
      <c r="I15" s="769"/>
      <c r="J15" s="769"/>
      <c r="K15" s="769"/>
      <c r="L15" s="769"/>
      <c r="P15" s="348"/>
      <c r="Q15" s="392"/>
      <c r="R15" s="392"/>
      <c r="S15" s="743" t="s">
        <v>5</v>
      </c>
      <c r="T15" s="744"/>
      <c r="U15" s="393"/>
      <c r="V15" s="394"/>
      <c r="W15" s="394"/>
      <c r="X15" s="351"/>
      <c r="AB15" s="391" t="s">
        <v>42</v>
      </c>
      <c r="AC15" s="391"/>
      <c r="AN15" s="391" t="s">
        <v>42</v>
      </c>
      <c r="AO15" s="391"/>
      <c r="AW15" s="352"/>
      <c r="AZ15" s="354" t="s">
        <v>6</v>
      </c>
      <c r="BA15" s="395" t="s">
        <v>7</v>
      </c>
      <c r="BB15" s="395" t="s">
        <v>8</v>
      </c>
      <c r="BC15" s="392" t="s">
        <v>1</v>
      </c>
      <c r="BD15" s="392" t="s">
        <v>2</v>
      </c>
      <c r="BE15" s="354" t="s">
        <v>9</v>
      </c>
      <c r="BF15" s="352"/>
      <c r="BI15" s="354" t="s">
        <v>6</v>
      </c>
      <c r="BJ15" s="395" t="s">
        <v>7</v>
      </c>
      <c r="BK15" s="395" t="s">
        <v>8</v>
      </c>
      <c r="BL15" s="392" t="s">
        <v>1</v>
      </c>
      <c r="BM15" s="392" t="s">
        <v>2</v>
      </c>
      <c r="BN15" s="354" t="s">
        <v>9</v>
      </c>
      <c r="BO15" s="352"/>
      <c r="BR15" s="354" t="s">
        <v>6</v>
      </c>
      <c r="BS15" s="395" t="s">
        <v>7</v>
      </c>
      <c r="BT15" s="620" t="s">
        <v>8</v>
      </c>
      <c r="BU15" s="392" t="s">
        <v>1</v>
      </c>
      <c r="BV15" s="392" t="s">
        <v>2</v>
      </c>
      <c r="BW15" s="354" t="s">
        <v>9</v>
      </c>
      <c r="BX15" s="352"/>
      <c r="CA15" s="355"/>
      <c r="CB15" s="356"/>
      <c r="CC15" s="352"/>
      <c r="CD15" s="705"/>
      <c r="CE15" s="705"/>
      <c r="CF15" s="703"/>
      <c r="CG15" s="704"/>
      <c r="CH15" s="704"/>
      <c r="CI15" s="357"/>
      <c r="CL15" s="355"/>
      <c r="CM15" s="355"/>
      <c r="CN15" s="356"/>
      <c r="CO15" s="352"/>
      <c r="CP15" s="355"/>
      <c r="CQ15" s="356"/>
      <c r="CR15" s="356"/>
    </row>
    <row r="16" spans="1:96" ht="15.9" customHeight="1">
      <c r="F16" s="769" t="s">
        <v>37</v>
      </c>
      <c r="G16" s="769"/>
      <c r="H16" s="769"/>
      <c r="I16" s="769"/>
      <c r="J16" s="769"/>
      <c r="K16" s="769"/>
      <c r="L16" s="769"/>
      <c r="P16" s="354" t="s">
        <v>79</v>
      </c>
      <c r="Q16" s="395" t="s">
        <v>84</v>
      </c>
      <c r="R16" s="395" t="s">
        <v>85</v>
      </c>
      <c r="S16" s="392" t="s">
        <v>1</v>
      </c>
      <c r="T16" s="393" t="s">
        <v>2</v>
      </c>
      <c r="U16" s="734" t="s">
        <v>9</v>
      </c>
      <c r="V16" s="735"/>
      <c r="W16" s="735"/>
      <c r="X16" s="736"/>
      <c r="AB16" s="348"/>
      <c r="AC16" s="392"/>
      <c r="AD16" s="392"/>
      <c r="AE16" s="743" t="s">
        <v>5</v>
      </c>
      <c r="AF16" s="744"/>
      <c r="AG16" s="393"/>
      <c r="AH16" s="394"/>
      <c r="AI16" s="394"/>
      <c r="AJ16" s="351"/>
      <c r="AN16" s="348"/>
      <c r="AO16" s="348"/>
      <c r="AP16" s="348"/>
      <c r="AQ16" s="737" t="s">
        <v>19</v>
      </c>
      <c r="AR16" s="738"/>
      <c r="AS16" s="349"/>
      <c r="AT16" s="350"/>
      <c r="AU16" s="350"/>
      <c r="AV16" s="351"/>
      <c r="AW16" s="352"/>
      <c r="AZ16" s="369"/>
      <c r="BA16" s="359" t="s">
        <v>124</v>
      </c>
      <c r="BB16" s="359" t="s">
        <v>4</v>
      </c>
      <c r="BC16" s="359" t="s">
        <v>4</v>
      </c>
      <c r="BD16" s="359" t="s">
        <v>4</v>
      </c>
      <c r="BE16" s="363"/>
      <c r="BF16" s="346"/>
      <c r="BI16" s="369"/>
      <c r="BJ16" s="359" t="s">
        <v>124</v>
      </c>
      <c r="BK16" s="359" t="s">
        <v>4</v>
      </c>
      <c r="BL16" s="359" t="s">
        <v>4</v>
      </c>
      <c r="BM16" s="359" t="s">
        <v>4</v>
      </c>
      <c r="BN16" s="363"/>
      <c r="BO16" s="346"/>
      <c r="BR16" s="369"/>
      <c r="BS16" s="359" t="s">
        <v>124</v>
      </c>
      <c r="BT16" s="359" t="s">
        <v>4</v>
      </c>
      <c r="BU16" s="359" t="s">
        <v>4</v>
      </c>
      <c r="BV16" s="359" t="s">
        <v>4</v>
      </c>
      <c r="BW16" s="363"/>
      <c r="BX16" s="346"/>
      <c r="CA16" s="355"/>
      <c r="CB16" s="356"/>
      <c r="CC16" s="352"/>
      <c r="CD16" s="705"/>
      <c r="CE16" s="705"/>
      <c r="CF16" s="703"/>
      <c r="CG16" s="704"/>
      <c r="CH16" s="704"/>
      <c r="CI16" s="357"/>
      <c r="CL16" s="355"/>
      <c r="CM16" s="355"/>
      <c r="CN16" s="356"/>
      <c r="CO16" s="352"/>
      <c r="CP16" s="355"/>
      <c r="CQ16" s="356"/>
      <c r="CR16" s="356"/>
    </row>
    <row r="17" spans="2:96" ht="15.9" customHeight="1">
      <c r="E17" s="615"/>
      <c r="F17" s="769"/>
      <c r="G17" s="769"/>
      <c r="H17" s="769"/>
      <c r="I17" s="769"/>
      <c r="J17" s="769"/>
      <c r="K17" s="769"/>
      <c r="L17" s="769"/>
      <c r="P17" s="396"/>
      <c r="Q17" s="397" t="s">
        <v>4</v>
      </c>
      <c r="R17" s="397" t="s">
        <v>4</v>
      </c>
      <c r="S17" s="397" t="s">
        <v>4</v>
      </c>
      <c r="T17" s="398" t="s">
        <v>4</v>
      </c>
      <c r="U17" s="398"/>
      <c r="V17" s="399"/>
      <c r="W17" s="399"/>
      <c r="X17" s="362"/>
      <c r="AB17" s="354" t="s">
        <v>6</v>
      </c>
      <c r="AC17" s="395" t="s">
        <v>7</v>
      </c>
      <c r="AD17" s="395" t="s">
        <v>8</v>
      </c>
      <c r="AE17" s="392" t="s">
        <v>1</v>
      </c>
      <c r="AF17" s="393" t="s">
        <v>2</v>
      </c>
      <c r="AG17" s="734" t="s">
        <v>9</v>
      </c>
      <c r="AH17" s="735"/>
      <c r="AI17" s="735"/>
      <c r="AJ17" s="736"/>
      <c r="AN17" s="354" t="s">
        <v>6</v>
      </c>
      <c r="AO17" s="354" t="s">
        <v>28</v>
      </c>
      <c r="AP17" s="354" t="s">
        <v>29</v>
      </c>
      <c r="AQ17" s="348" t="s">
        <v>1</v>
      </c>
      <c r="AR17" s="349" t="s">
        <v>2</v>
      </c>
      <c r="AS17" s="734" t="s">
        <v>9</v>
      </c>
      <c r="AT17" s="735"/>
      <c r="AU17" s="735"/>
      <c r="AV17" s="736"/>
      <c r="AW17" s="346"/>
      <c r="AZ17" s="400" t="s">
        <v>111</v>
      </c>
      <c r="BA17" s="464">
        <f>'添付 自己資金集計'!L12</f>
        <v>0</v>
      </c>
      <c r="BB17" s="464">
        <f>'添付 自己資金集計'!L54</f>
        <v>0</v>
      </c>
      <c r="BC17" s="464">
        <f>IF(BB17-BA17=0,0,IF(BB17-BA17&lt;0,(BB17-BA17)*-1,0))</f>
        <v>0</v>
      </c>
      <c r="BD17" s="464">
        <f>IF(BB17-BA17=0,0,IF(BB17-BA17&gt;0,(BB17-BA17),0))</f>
        <v>0</v>
      </c>
      <c r="BE17" s="402"/>
      <c r="BF17" s="346"/>
      <c r="BI17" s="400" t="s">
        <v>111</v>
      </c>
      <c r="BJ17" s="464">
        <f>'添付 自己資金集計'!B12</f>
        <v>0</v>
      </c>
      <c r="BK17" s="464">
        <f>'添付 自己資金集計'!B54</f>
        <v>0</v>
      </c>
      <c r="BL17" s="464">
        <f>IF(BK17-BJ17=0,0,IF(BK17-BJ17&lt;0,(BK17-BJ17)*-1,0))</f>
        <v>0</v>
      </c>
      <c r="BM17" s="464">
        <f>IF(BK17-BJ17=0,0,IF(BK17-BJ17&gt;0,(BK17-BJ17),0))</f>
        <v>0</v>
      </c>
      <c r="BN17" s="402"/>
      <c r="BO17" s="346"/>
      <c r="BR17" s="400" t="s">
        <v>111</v>
      </c>
      <c r="BS17" s="464">
        <f>'添付 自己資金集計'!C12</f>
        <v>0</v>
      </c>
      <c r="BT17" s="464">
        <f>'添付 自己資金集計'!C54</f>
        <v>0</v>
      </c>
      <c r="BU17" s="464">
        <f>IF(BT17-BS17=0,0,IF(BT17-BS17&lt;0,(BT17-BS17)*-1,0))</f>
        <v>0</v>
      </c>
      <c r="BV17" s="464">
        <f>IF(BT17-BS17=0,0,IF(BT17-BS17&gt;0,(BT17-BS17),0))</f>
        <v>0</v>
      </c>
      <c r="BW17" s="402"/>
      <c r="BX17" s="346"/>
      <c r="CA17" s="355"/>
      <c r="CB17" s="356"/>
      <c r="CC17" s="352"/>
      <c r="CD17" s="705"/>
      <c r="CE17" s="705"/>
      <c r="CF17" s="703"/>
      <c r="CG17" s="355"/>
      <c r="CH17" s="356"/>
      <c r="CI17" s="356"/>
      <c r="CL17" s="355"/>
      <c r="CM17" s="355"/>
      <c r="CN17" s="356"/>
      <c r="CO17" s="352"/>
      <c r="CP17" s="355"/>
      <c r="CQ17" s="356"/>
      <c r="CR17" s="356"/>
    </row>
    <row r="18" spans="2:96" ht="15.9" customHeight="1">
      <c r="F18" s="768" t="s">
        <v>251</v>
      </c>
      <c r="G18" s="769"/>
      <c r="H18" s="769"/>
      <c r="I18" s="769"/>
      <c r="J18" s="769"/>
      <c r="K18" s="769"/>
      <c r="L18" s="769"/>
      <c r="N18" s="391"/>
      <c r="O18" s="391"/>
      <c r="P18" s="403" t="s">
        <v>111</v>
      </c>
      <c r="Q18" s="465">
        <f>'添付 委託費集計'!L13</f>
        <v>0</v>
      </c>
      <c r="R18" s="465">
        <f>'添付 委託費集計'!L57</f>
        <v>0</v>
      </c>
      <c r="S18" s="466">
        <f>IF(Q18&gt;R18,Q18-R18,0)</f>
        <v>0</v>
      </c>
      <c r="T18" s="622">
        <f>IF(R18&gt;Q18,R18-Q18,0)</f>
        <v>0</v>
      </c>
      <c r="U18" s="374"/>
      <c r="V18" s="375"/>
      <c r="W18" s="375"/>
      <c r="X18" s="357"/>
      <c r="Y18" s="391"/>
      <c r="Z18" s="391"/>
      <c r="AB18" s="396"/>
      <c r="AC18" s="397" t="s">
        <v>4</v>
      </c>
      <c r="AD18" s="397" t="s">
        <v>4</v>
      </c>
      <c r="AE18" s="397" t="s">
        <v>4</v>
      </c>
      <c r="AF18" s="398" t="s">
        <v>4</v>
      </c>
      <c r="AG18" s="398"/>
      <c r="AH18" s="399"/>
      <c r="AI18" s="399"/>
      <c r="AJ18" s="362"/>
      <c r="AK18" s="391"/>
      <c r="AL18" s="391"/>
      <c r="AN18" s="396"/>
      <c r="AO18" s="397" t="s">
        <v>4</v>
      </c>
      <c r="AP18" s="397" t="s">
        <v>4</v>
      </c>
      <c r="AQ18" s="397" t="s">
        <v>4</v>
      </c>
      <c r="AR18" s="398" t="s">
        <v>4</v>
      </c>
      <c r="AS18" s="398"/>
      <c r="AT18" s="399"/>
      <c r="AU18" s="399"/>
      <c r="AV18" s="362"/>
      <c r="AW18" s="346"/>
      <c r="AZ18" s="404"/>
      <c r="BA18" s="401"/>
      <c r="BB18" s="401"/>
      <c r="BC18" s="401"/>
      <c r="BD18" s="405"/>
      <c r="BE18" s="402"/>
      <c r="BF18" s="346"/>
      <c r="BI18" s="404"/>
      <c r="BJ18" s="401"/>
      <c r="BK18" s="401"/>
      <c r="BL18" s="401"/>
      <c r="BM18" s="405"/>
      <c r="BN18" s="402"/>
      <c r="BO18" s="346"/>
      <c r="BR18" s="404"/>
      <c r="BS18" s="401"/>
      <c r="BT18" s="401"/>
      <c r="BU18" s="401"/>
      <c r="BV18" s="405"/>
      <c r="BW18" s="402"/>
      <c r="BX18" s="346"/>
      <c r="CA18" s="363"/>
      <c r="CB18" s="363"/>
      <c r="CC18" s="363"/>
      <c r="CD18" s="363"/>
      <c r="CE18" s="363"/>
      <c r="CF18" s="363"/>
      <c r="CG18" s="363"/>
      <c r="CH18" s="363"/>
      <c r="CI18" s="363"/>
      <c r="CL18" s="363"/>
      <c r="CM18" s="363"/>
      <c r="CN18" s="363"/>
      <c r="CO18" s="363"/>
      <c r="CP18" s="363"/>
      <c r="CQ18" s="363"/>
      <c r="CR18" s="363"/>
    </row>
    <row r="19" spans="2:96" ht="15.9" customHeight="1">
      <c r="F19" s="769"/>
      <c r="G19" s="769"/>
      <c r="H19" s="769"/>
      <c r="I19" s="769"/>
      <c r="J19" s="769"/>
      <c r="K19" s="769"/>
      <c r="L19" s="769"/>
      <c r="N19" s="391"/>
      <c r="O19" s="391"/>
      <c r="P19" s="371"/>
      <c r="Q19" s="372"/>
      <c r="R19" s="372"/>
      <c r="S19" s="466">
        <f>IF(Q19&gt;R19,Q19-R19,0)</f>
        <v>0</v>
      </c>
      <c r="T19" s="467">
        <f>IF(R19&gt;Q19,R19-Q19,0)</f>
        <v>0</v>
      </c>
      <c r="U19" s="374"/>
      <c r="V19" s="375"/>
      <c r="W19" s="375"/>
      <c r="X19" s="357"/>
      <c r="Y19" s="391"/>
      <c r="Z19" s="391"/>
      <c r="AA19" s="391"/>
      <c r="AB19" s="403" t="s">
        <v>111</v>
      </c>
      <c r="AC19" s="465">
        <f>'添付 委託費集計'!B13</f>
        <v>0</v>
      </c>
      <c r="AD19" s="465">
        <f>'添付 委託費集計'!B57</f>
        <v>0</v>
      </c>
      <c r="AE19" s="657">
        <f>IF(AC19&gt;AD19,AC19-AD19,0)</f>
        <v>0</v>
      </c>
      <c r="AF19" s="656">
        <f>IF(AD19&gt;AC19,AD19-AC19,0)</f>
        <v>0</v>
      </c>
      <c r="AG19" s="374"/>
      <c r="AH19" s="375"/>
      <c r="AI19" s="375"/>
      <c r="AJ19" s="357"/>
      <c r="AK19" s="391"/>
      <c r="AL19" s="391"/>
      <c r="AM19" s="391"/>
      <c r="AN19" s="403" t="s">
        <v>111</v>
      </c>
      <c r="AO19" s="465">
        <f>'添付 委託費集計'!C13</f>
        <v>0</v>
      </c>
      <c r="AP19" s="465">
        <f>'添付 委託費集計'!C57</f>
        <v>0</v>
      </c>
      <c r="AQ19" s="466">
        <f>IF(AO19&gt;AP19,AO19-AP19,0)</f>
        <v>0</v>
      </c>
      <c r="AR19" s="467">
        <f>IF(AP19&gt;AO19,AP19-AO19,0)</f>
        <v>0</v>
      </c>
      <c r="AS19" s="374"/>
      <c r="AT19" s="375"/>
      <c r="AU19" s="375"/>
      <c r="AV19" s="357"/>
      <c r="AW19" s="346"/>
      <c r="AZ19" s="404" t="s">
        <v>120</v>
      </c>
      <c r="BA19" s="464">
        <f>'添付 自己資金集計'!L14</f>
        <v>0</v>
      </c>
      <c r="BB19" s="464">
        <f>'添付 自己資金集計'!L55</f>
        <v>0</v>
      </c>
      <c r="BC19" s="464">
        <f>IF(BB19-BA19=0,0,IF(BB19-BA19&lt;0,(BB19-BA19)*-1,0))</f>
        <v>0</v>
      </c>
      <c r="BD19" s="464">
        <f>IF(BB19-BA19=0,0,IF(BB19-BA19&gt;0,(BB19-BA19),0))</f>
        <v>0</v>
      </c>
      <c r="BE19" s="402"/>
      <c r="BF19" s="346"/>
      <c r="BI19" s="404" t="s">
        <v>120</v>
      </c>
      <c r="BJ19" s="464">
        <f>'添付 自己資金集計'!B14</f>
        <v>0</v>
      </c>
      <c r="BK19" s="464">
        <f>'添付 自己資金集計'!B55</f>
        <v>0</v>
      </c>
      <c r="BL19" s="464">
        <f>IF(BK19-BJ19=0,0,IF(BK19-BJ19&lt;0,(BK19-BJ19)*-1,0))</f>
        <v>0</v>
      </c>
      <c r="BM19" s="464">
        <f>IF(BK19-BJ19=0,0,IF(BK19-BJ19&gt;0,(BK19-BJ19),0))</f>
        <v>0</v>
      </c>
      <c r="BN19" s="402"/>
      <c r="BO19" s="346"/>
      <c r="BR19" s="404" t="s">
        <v>120</v>
      </c>
      <c r="BS19" s="464">
        <f>'添付 自己資金集計'!C14</f>
        <v>0</v>
      </c>
      <c r="BT19" s="464">
        <f>'添付 自己資金集計'!C55</f>
        <v>0</v>
      </c>
      <c r="BU19" s="464">
        <f>IF(BT19-BS19=0,0,IF(BT19-BS19&lt;0,(BT19-BS19)*-1,0))</f>
        <v>0</v>
      </c>
      <c r="BV19" s="464">
        <f>IF(BT19-BS19=0,0,IF(BT19-BS19&gt;0,(BT19-BS19),0))</f>
        <v>0</v>
      </c>
      <c r="BW19" s="377"/>
      <c r="BX19" s="346"/>
      <c r="CA19" s="407" t="s">
        <v>22</v>
      </c>
      <c r="CB19" s="408"/>
      <c r="CC19" s="408"/>
      <c r="CD19" s="408"/>
      <c r="CE19" s="408"/>
      <c r="CF19" s="408"/>
      <c r="CG19" s="409"/>
      <c r="CH19" s="468">
        <f>SUM(CH6:CH17)</f>
        <v>0</v>
      </c>
      <c r="CI19" s="408"/>
      <c r="CL19" s="407" t="s">
        <v>22</v>
      </c>
      <c r="CM19" s="407"/>
      <c r="CN19" s="408"/>
      <c r="CO19" s="468">
        <f>SUM(CO8:CO17)</f>
        <v>0</v>
      </c>
      <c r="CP19" s="409"/>
      <c r="CQ19" s="410"/>
      <c r="CR19" s="408"/>
    </row>
    <row r="20" spans="2:96" ht="15.9" customHeight="1">
      <c r="F20" s="769" t="s">
        <v>230</v>
      </c>
      <c r="G20" s="769"/>
      <c r="H20" s="769"/>
      <c r="I20" s="769"/>
      <c r="J20" s="769"/>
      <c r="K20" s="717" t="s">
        <v>15</v>
      </c>
      <c r="M20" s="406"/>
      <c r="N20" s="391"/>
      <c r="O20" s="391"/>
      <c r="P20" s="371" t="s">
        <v>112</v>
      </c>
      <c r="Q20" s="465">
        <f>'添付 委託費集計'!L15</f>
        <v>0</v>
      </c>
      <c r="R20" s="465">
        <f>'添付 委託費集計'!L58</f>
        <v>0</v>
      </c>
      <c r="S20" s="466">
        <f>IF(Q20&gt;R20,Q20-R20,0)</f>
        <v>0</v>
      </c>
      <c r="T20" s="467">
        <f>IF(R20&gt;Q20,R20-Q20,0)</f>
        <v>0</v>
      </c>
      <c r="U20" s="374"/>
      <c r="V20" s="375"/>
      <c r="W20" s="375"/>
      <c r="X20" s="357"/>
      <c r="Y20" s="391"/>
      <c r="Z20" s="391"/>
      <c r="AA20" s="391"/>
      <c r="AB20" s="371"/>
      <c r="AC20" s="372"/>
      <c r="AD20" s="372"/>
      <c r="AE20" s="657">
        <f>IF(AC20&gt;AD20,AC20-AD20,0)</f>
        <v>0</v>
      </c>
      <c r="AF20" s="656">
        <f>IF(AD20&gt;AC20,AD20-AC20,0)</f>
        <v>0</v>
      </c>
      <c r="AG20" s="374"/>
      <c r="AH20" s="375"/>
      <c r="AI20" s="375"/>
      <c r="AJ20" s="357"/>
      <c r="AK20" s="391"/>
      <c r="AL20" s="391"/>
      <c r="AM20" s="391"/>
      <c r="AN20" s="371"/>
      <c r="AO20" s="372"/>
      <c r="AP20" s="372"/>
      <c r="AQ20" s="466">
        <f>IF(AO20&gt;AP20,AO20-AP20,0)</f>
        <v>0</v>
      </c>
      <c r="AR20" s="467">
        <f>IF(AP20&gt;AO20,AP20-AO20,0)</f>
        <v>0</v>
      </c>
      <c r="AS20" s="374"/>
      <c r="AT20" s="375"/>
      <c r="AU20" s="375"/>
      <c r="AV20" s="357"/>
      <c r="AW20" s="346"/>
      <c r="AZ20" s="404"/>
      <c r="BA20" s="401"/>
      <c r="BB20" s="401"/>
      <c r="BC20" s="401"/>
      <c r="BD20" s="401"/>
      <c r="BE20" s="402"/>
      <c r="BF20" s="346"/>
      <c r="BI20" s="404"/>
      <c r="BJ20" s="401"/>
      <c r="BK20" s="401"/>
      <c r="BL20" s="401"/>
      <c r="BM20" s="401"/>
      <c r="BN20" s="402"/>
      <c r="BO20" s="346"/>
      <c r="BR20" s="404"/>
      <c r="BS20" s="401"/>
      <c r="BT20" s="401"/>
      <c r="BU20" s="401"/>
      <c r="BV20" s="401"/>
      <c r="BW20" s="402"/>
      <c r="BX20" s="346"/>
      <c r="CA20" s="411"/>
      <c r="CB20" s="411"/>
      <c r="CC20" s="350"/>
      <c r="CD20" s="350"/>
      <c r="CE20" s="350"/>
      <c r="CF20" s="350"/>
      <c r="CG20" s="411"/>
      <c r="CH20" s="411"/>
      <c r="CI20" s="411"/>
    </row>
    <row r="21" spans="2:96" ht="15.9" customHeight="1">
      <c r="C21" s="406"/>
      <c r="D21" s="406"/>
      <c r="E21" s="406"/>
      <c r="F21" s="769"/>
      <c r="G21" s="769"/>
      <c r="H21" s="769"/>
      <c r="I21" s="769"/>
      <c r="J21" s="769"/>
      <c r="K21" s="717"/>
      <c r="L21" s="406"/>
      <c r="M21" s="406"/>
      <c r="N21" s="391"/>
      <c r="O21" s="391"/>
      <c r="P21" s="371"/>
      <c r="Q21" s="372"/>
      <c r="R21" s="372"/>
      <c r="S21" s="466">
        <f>IF(Q21&gt;R21,Q21-R21,0)</f>
        <v>0</v>
      </c>
      <c r="T21" s="467">
        <f>IF(R21&gt;Q21,R21-Q21,0)</f>
        <v>0</v>
      </c>
      <c r="U21" s="374"/>
      <c r="V21" s="375"/>
      <c r="W21" s="375"/>
      <c r="X21" s="357"/>
      <c r="Y21" s="391"/>
      <c r="Z21" s="391"/>
      <c r="AA21" s="391"/>
      <c r="AB21" s="371" t="s">
        <v>112</v>
      </c>
      <c r="AC21" s="465">
        <f>'添付 委託費集計'!B15</f>
        <v>0</v>
      </c>
      <c r="AD21" s="465">
        <f>'添付 委託費集計'!B58</f>
        <v>0</v>
      </c>
      <c r="AE21" s="657">
        <f>IF(AC21&gt;AD21,AC21-AD21,0)</f>
        <v>0</v>
      </c>
      <c r="AF21" s="656">
        <f>IF(AD21&gt;AC21,AD21-AC21,0)</f>
        <v>0</v>
      </c>
      <c r="AG21" s="374"/>
      <c r="AH21" s="375"/>
      <c r="AI21" s="375"/>
      <c r="AJ21" s="357"/>
      <c r="AK21" s="391"/>
      <c r="AL21" s="391"/>
      <c r="AM21" s="391"/>
      <c r="AN21" s="371" t="s">
        <v>112</v>
      </c>
      <c r="AO21" s="465">
        <f>'添付 委託費集計'!C15</f>
        <v>0</v>
      </c>
      <c r="AP21" s="465">
        <f>'添付 委託費集計'!C58</f>
        <v>0</v>
      </c>
      <c r="AQ21" s="466">
        <f>IF(AO21&gt;AP21,AO21-AP21,0)</f>
        <v>0</v>
      </c>
      <c r="AR21" s="467">
        <f>IF(AP21&gt;AO21,AP21-AO21,0)</f>
        <v>0</v>
      </c>
      <c r="AS21" s="374"/>
      <c r="AT21" s="375"/>
      <c r="AU21" s="375"/>
      <c r="AV21" s="357"/>
      <c r="AW21" s="346"/>
      <c r="AZ21" s="404" t="s">
        <v>121</v>
      </c>
      <c r="BA21" s="464">
        <f>'添付 自己資金集計'!L18</f>
        <v>0</v>
      </c>
      <c r="BB21" s="464">
        <f>'添付 自己資金集計'!L56</f>
        <v>0</v>
      </c>
      <c r="BC21" s="464">
        <f>IF(BB21-BA21=0,0,IF(BB21-BA21&lt;0,(BB21-BA21)*-1,0))</f>
        <v>0</v>
      </c>
      <c r="BD21" s="464">
        <f>IF(BB21-BA21=0,0,IF(BB21-BA21&gt;0,(BB21-BA21),0))</f>
        <v>0</v>
      </c>
      <c r="BE21" s="402"/>
      <c r="BF21" s="346"/>
      <c r="BI21" s="404" t="s">
        <v>121</v>
      </c>
      <c r="BJ21" s="464">
        <f>'添付 自己資金集計'!B18</f>
        <v>0</v>
      </c>
      <c r="BK21" s="464">
        <f>'添付 自己資金集計'!B56</f>
        <v>0</v>
      </c>
      <c r="BL21" s="464">
        <f>IF(BK21-BJ21=0,0,IF(BK21-BJ21&lt;0,(BK21-BJ21)*-1,0))</f>
        <v>0</v>
      </c>
      <c r="BM21" s="464">
        <f>IF(BK21-BJ21=0,0,IF(BK21-BJ21&gt;0,(BK21-BJ21),0))</f>
        <v>0</v>
      </c>
      <c r="BN21" s="402"/>
      <c r="BO21" s="346"/>
      <c r="BR21" s="404" t="s">
        <v>121</v>
      </c>
      <c r="BS21" s="464">
        <f>'添付 自己資金集計'!D18</f>
        <v>0</v>
      </c>
      <c r="BT21" s="464">
        <f>'添付 自己資金集計'!C56</f>
        <v>0</v>
      </c>
      <c r="BU21" s="464">
        <f>IF(BT21-BS21=0,0,IF(BT21-BS21&lt;0,(BT21-BS21)*-1,0))</f>
        <v>0</v>
      </c>
      <c r="BV21" s="464">
        <f>IF(BT21-BS21=0,0,IF(BT21-BS21&gt;0,(BT21-BS21),0))</f>
        <v>0</v>
      </c>
      <c r="BW21" s="402"/>
      <c r="BX21" s="346"/>
      <c r="BZ21" s="724" t="s">
        <v>61</v>
      </c>
      <c r="CA21" s="724"/>
      <c r="CB21" s="412"/>
      <c r="CC21" s="352"/>
      <c r="CD21" s="352"/>
      <c r="CE21" s="352"/>
      <c r="CF21" s="352"/>
      <c r="CG21" s="412"/>
      <c r="CH21" s="412"/>
      <c r="CI21" s="412"/>
      <c r="CK21" s="724" t="s">
        <v>44</v>
      </c>
      <c r="CL21" s="724"/>
      <c r="CM21" s="412"/>
      <c r="CN21" s="412"/>
      <c r="CO21" s="352"/>
      <c r="CP21" s="412"/>
      <c r="CQ21" s="412"/>
      <c r="CR21" s="412"/>
    </row>
    <row r="22" spans="2:96" ht="15.9" customHeight="1">
      <c r="B22" s="406"/>
      <c r="C22" s="406"/>
      <c r="D22" s="406"/>
      <c r="E22" s="406"/>
      <c r="F22" s="406"/>
      <c r="G22" s="406"/>
      <c r="H22" s="406"/>
      <c r="I22" s="406"/>
      <c r="J22" s="406"/>
      <c r="K22" s="406"/>
      <c r="L22" s="406"/>
      <c r="M22" s="406"/>
      <c r="N22" s="391"/>
      <c r="O22" s="391"/>
      <c r="P22" s="371" t="s">
        <v>113</v>
      </c>
      <c r="Q22" s="465">
        <f>'添付 委託費集計'!L19</f>
        <v>0</v>
      </c>
      <c r="R22" s="465">
        <f>'添付 委託費集計'!L59</f>
        <v>0</v>
      </c>
      <c r="S22" s="466">
        <f>IF(Q22&gt;R22,Q22-R22,0)</f>
        <v>0</v>
      </c>
      <c r="T22" s="467">
        <f>IF(R22&gt;Q22,R22-Q22,0)</f>
        <v>0</v>
      </c>
      <c r="U22" s="374"/>
      <c r="V22" s="375"/>
      <c r="W22" s="375"/>
      <c r="X22" s="357"/>
      <c r="Y22" s="391"/>
      <c r="Z22" s="391"/>
      <c r="AA22" s="391"/>
      <c r="AB22" s="371"/>
      <c r="AC22" s="372"/>
      <c r="AD22" s="372"/>
      <c r="AE22" s="657">
        <f>IF(AC22&gt;AD22,AC22-AD22,0)</f>
        <v>0</v>
      </c>
      <c r="AF22" s="656">
        <f>IF(AD22&gt;AC22,AD22-AC22,0)</f>
        <v>0</v>
      </c>
      <c r="AG22" s="374"/>
      <c r="AH22" s="375"/>
      <c r="AI22" s="375"/>
      <c r="AJ22" s="357"/>
      <c r="AK22" s="391"/>
      <c r="AL22" s="391"/>
      <c r="AM22" s="391"/>
      <c r="AN22" s="371"/>
      <c r="AO22" s="372"/>
      <c r="AP22" s="372"/>
      <c r="AQ22" s="466">
        <f>IF(AO22&gt;AP22,AO22-AP22,0)</f>
        <v>0</v>
      </c>
      <c r="AR22" s="467">
        <f>IF(AP22&gt;AO22,AP22-AO22,0)</f>
        <v>0</v>
      </c>
      <c r="AS22" s="374"/>
      <c r="AT22" s="375"/>
      <c r="AU22" s="375"/>
      <c r="AV22" s="357"/>
      <c r="AW22" s="346"/>
      <c r="AZ22" s="413"/>
      <c r="BA22" s="414"/>
      <c r="BB22" s="414"/>
      <c r="BC22" s="414"/>
      <c r="BD22" s="414"/>
      <c r="BE22" s="402"/>
      <c r="BF22" s="346"/>
      <c r="BI22" s="413"/>
      <c r="BJ22" s="414"/>
      <c r="BK22" s="414"/>
      <c r="BL22" s="414"/>
      <c r="BM22" s="414"/>
      <c r="BN22" s="402"/>
      <c r="BO22" s="346"/>
      <c r="BR22" s="413"/>
      <c r="BS22" s="414"/>
      <c r="BT22" s="414"/>
      <c r="BU22" s="414"/>
      <c r="BV22" s="414"/>
      <c r="BW22" s="402"/>
      <c r="BX22" s="346"/>
      <c r="CA22" s="698"/>
      <c r="CB22" s="698"/>
      <c r="CC22" s="698"/>
      <c r="CD22" s="710" t="s">
        <v>0</v>
      </c>
      <c r="CE22" s="711"/>
      <c r="CF22" s="712" t="s">
        <v>262</v>
      </c>
      <c r="CG22" s="712" t="s">
        <v>263</v>
      </c>
      <c r="CH22" s="714" t="s">
        <v>264</v>
      </c>
      <c r="CI22" s="698"/>
      <c r="CL22" s="747" t="s">
        <v>30</v>
      </c>
      <c r="CM22" s="771"/>
      <c r="CN22" s="751" t="s">
        <v>32</v>
      </c>
      <c r="CO22" s="754" t="s">
        <v>33</v>
      </c>
      <c r="CP22" s="785" t="s">
        <v>34</v>
      </c>
      <c r="CQ22" s="760" t="s">
        <v>35</v>
      </c>
      <c r="CR22" s="751" t="s">
        <v>36</v>
      </c>
    </row>
    <row r="23" spans="2:96" ht="15.9" customHeight="1">
      <c r="C23" s="618"/>
      <c r="D23" s="618"/>
      <c r="E23" s="618"/>
      <c r="F23" s="618"/>
      <c r="G23" s="618"/>
      <c r="H23" s="618"/>
      <c r="I23" s="618"/>
      <c r="J23" s="618"/>
      <c r="K23" s="618"/>
      <c r="L23" s="616"/>
      <c r="M23" s="406"/>
      <c r="N23" s="391"/>
      <c r="O23" s="391"/>
      <c r="P23" s="415"/>
      <c r="Q23" s="372"/>
      <c r="R23" s="372"/>
      <c r="S23" s="466">
        <f t="shared" ref="S23:S31" si="0">IF(Q23&gt;R23,Q23-R23,0)</f>
        <v>0</v>
      </c>
      <c r="T23" s="467">
        <f t="shared" ref="T23:T32" si="1">IF(R23&gt;Q23,R23-Q23,0)</f>
        <v>0</v>
      </c>
      <c r="U23" s="374"/>
      <c r="V23" s="375"/>
      <c r="W23" s="375"/>
      <c r="X23" s="357"/>
      <c r="Y23" s="391"/>
      <c r="Z23" s="391"/>
      <c r="AA23" s="391"/>
      <c r="AB23" s="371" t="s">
        <v>113</v>
      </c>
      <c r="AC23" s="465">
        <f>'添付 委託費集計'!B19</f>
        <v>0</v>
      </c>
      <c r="AD23" s="465">
        <f>'添付 委託費集計'!B59</f>
        <v>0</v>
      </c>
      <c r="AE23" s="657">
        <f>IF(AC23&gt;AD23,AC23-AD23,0)</f>
        <v>0</v>
      </c>
      <c r="AF23" s="656">
        <f>IF(AD23&gt;AC23,AD23-AC23,0)</f>
        <v>0</v>
      </c>
      <c r="AG23" s="374"/>
      <c r="AH23" s="375"/>
      <c r="AI23" s="375"/>
      <c r="AJ23" s="357"/>
      <c r="AK23" s="391"/>
      <c r="AL23" s="391"/>
      <c r="AM23" s="391"/>
      <c r="AN23" s="371" t="s">
        <v>113</v>
      </c>
      <c r="AO23" s="465">
        <f>'添付 委託費集計'!C19</f>
        <v>0</v>
      </c>
      <c r="AP23" s="465">
        <f>'添付 委託費集計'!C59</f>
        <v>0</v>
      </c>
      <c r="AQ23" s="466">
        <f>IF(AO23&gt;AP23,AO23-AP23,0)</f>
        <v>0</v>
      </c>
      <c r="AR23" s="467">
        <f>IF(AP23&gt;AO23,AP23-AO23,0)</f>
        <v>0</v>
      </c>
      <c r="AS23" s="374"/>
      <c r="AT23" s="375"/>
      <c r="AU23" s="375"/>
      <c r="AV23" s="357"/>
      <c r="AW23" s="346"/>
      <c r="AZ23" s="416" t="s">
        <v>122</v>
      </c>
      <c r="BA23" s="469">
        <f>'添付 自己資金集計'!L22</f>
        <v>0</v>
      </c>
      <c r="BB23" s="469">
        <f>'添付 自己資金集計'!L57</f>
        <v>0</v>
      </c>
      <c r="BC23" s="464">
        <f>IF(BB23-BA23=0,0,IF(BB23-BA23&lt;0,(BB23-BA23)*-1,0))</f>
        <v>0</v>
      </c>
      <c r="BD23" s="464">
        <f>IF(BB23-BA23=0,0,IF(BB23-BA23&gt;0,(BB23-BA23),0))</f>
        <v>0</v>
      </c>
      <c r="BE23" s="402"/>
      <c r="BF23" s="346"/>
      <c r="BI23" s="416" t="s">
        <v>122</v>
      </c>
      <c r="BJ23" s="469">
        <f>'添付 自己資金集計'!B22</f>
        <v>0</v>
      </c>
      <c r="BK23" s="469">
        <f>'添付 自己資金集計'!B57</f>
        <v>0</v>
      </c>
      <c r="BL23" s="464">
        <f>IF(BK23-BJ23=0,0,IF(BK23-BJ23&lt;0,(BK23-BJ23)*-1,0))</f>
        <v>0</v>
      </c>
      <c r="BM23" s="464">
        <f>IF(BK23-BJ23=0,0,IF(BK23-BJ23&gt;0,(BK23-BJ23),0))</f>
        <v>0</v>
      </c>
      <c r="BN23" s="402"/>
      <c r="BO23" s="346"/>
      <c r="BR23" s="416" t="s">
        <v>122</v>
      </c>
      <c r="BS23" s="469">
        <f>'添付 自己資金集計'!C22</f>
        <v>0</v>
      </c>
      <c r="BT23" s="469">
        <f>'添付 自己資金集計'!C57</f>
        <v>0</v>
      </c>
      <c r="BU23" s="464">
        <f>IF(BT23-BS23=0,0,IF(BT23-BS23&lt;0,(BT23-BS23)*-1,0))</f>
        <v>0</v>
      </c>
      <c r="BV23" s="464">
        <f>IF(BT23-BS23=0,0,IF(BT23-BS23&gt;0,(BT23-BS23),0))</f>
        <v>0</v>
      </c>
      <c r="BW23" s="402"/>
      <c r="BX23" s="346"/>
      <c r="CA23" s="699" t="s">
        <v>265</v>
      </c>
      <c r="CB23" s="699" t="s">
        <v>266</v>
      </c>
      <c r="CC23" s="699" t="s">
        <v>3</v>
      </c>
      <c r="CD23" s="700" t="s">
        <v>267</v>
      </c>
      <c r="CE23" s="701" t="s">
        <v>268</v>
      </c>
      <c r="CF23" s="713"/>
      <c r="CG23" s="713"/>
      <c r="CH23" s="715"/>
      <c r="CI23" s="699" t="s">
        <v>269</v>
      </c>
      <c r="CL23" s="782"/>
      <c r="CM23" s="736"/>
      <c r="CN23" s="774"/>
      <c r="CO23" s="783"/>
      <c r="CP23" s="786"/>
      <c r="CQ23" s="772"/>
      <c r="CR23" s="774"/>
    </row>
    <row r="24" spans="2:96" ht="15.9" customHeight="1">
      <c r="B24" s="770" t="s">
        <v>260</v>
      </c>
      <c r="C24" s="770"/>
      <c r="D24" s="770"/>
      <c r="E24" s="770"/>
      <c r="F24" s="770"/>
      <c r="G24" s="770"/>
      <c r="H24" s="770"/>
      <c r="I24" s="770"/>
      <c r="J24" s="770"/>
      <c r="K24" s="770"/>
      <c r="L24" s="770"/>
      <c r="M24" s="406"/>
      <c r="N24" s="391"/>
      <c r="O24" s="391"/>
      <c r="P24" s="417" t="s">
        <v>114</v>
      </c>
      <c r="Q24" s="465">
        <f>'添付 委託費集計'!L23</f>
        <v>0</v>
      </c>
      <c r="R24" s="465">
        <f>'添付 委託費集計'!L60</f>
        <v>0</v>
      </c>
      <c r="S24" s="466">
        <f t="shared" si="0"/>
        <v>0</v>
      </c>
      <c r="T24" s="467">
        <f t="shared" si="1"/>
        <v>0</v>
      </c>
      <c r="U24" s="374"/>
      <c r="V24" s="375"/>
      <c r="W24" s="375"/>
      <c r="X24" s="357"/>
      <c r="Y24" s="391"/>
      <c r="Z24" s="391"/>
      <c r="AA24" s="391"/>
      <c r="AB24" s="415"/>
      <c r="AC24" s="372"/>
      <c r="AD24" s="372"/>
      <c r="AE24" s="657">
        <f t="shared" ref="AE24:AE32" si="2">IF(AC24&gt;AD24,AC24-AD24,0)</f>
        <v>0</v>
      </c>
      <c r="AF24" s="656">
        <f t="shared" ref="AF24:AF32" si="3">IF(AD24&gt;AC24,AD24-AC24,0)</f>
        <v>0</v>
      </c>
      <c r="AG24" s="374"/>
      <c r="AH24" s="375"/>
      <c r="AI24" s="375"/>
      <c r="AJ24" s="357"/>
      <c r="AK24" s="391"/>
      <c r="AL24" s="391"/>
      <c r="AM24" s="391"/>
      <c r="AN24" s="415"/>
      <c r="AO24" s="372"/>
      <c r="AP24" s="372"/>
      <c r="AQ24" s="466">
        <f t="shared" ref="AQ24:AQ32" si="4">IF(AO24&gt;AP24,AO24-AP24,0)</f>
        <v>0</v>
      </c>
      <c r="AR24" s="467">
        <f t="shared" ref="AR24:AR32" si="5">IF(AP24&gt;AO24,AP24-AO24,0)</f>
        <v>0</v>
      </c>
      <c r="AS24" s="374"/>
      <c r="AT24" s="375"/>
      <c r="AU24" s="375"/>
      <c r="AV24" s="357"/>
      <c r="AW24" s="346"/>
      <c r="AZ24" s="404"/>
      <c r="BA24" s="414"/>
      <c r="BB24" s="414"/>
      <c r="BC24" s="414"/>
      <c r="BD24" s="414"/>
      <c r="BE24" s="402"/>
      <c r="BF24" s="346"/>
      <c r="BI24" s="404"/>
      <c r="BJ24" s="414"/>
      <c r="BK24" s="414"/>
      <c r="BL24" s="414"/>
      <c r="BM24" s="414"/>
      <c r="BN24" s="402"/>
      <c r="BO24" s="346"/>
      <c r="BR24" s="404"/>
      <c r="BS24" s="414"/>
      <c r="BT24" s="414"/>
      <c r="BU24" s="414"/>
      <c r="BV24" s="414"/>
      <c r="BW24" s="402"/>
      <c r="BX24" s="346"/>
      <c r="CA24" s="355"/>
      <c r="CB24" s="356"/>
      <c r="CC24" s="352"/>
      <c r="CD24" s="702" t="s">
        <v>4</v>
      </c>
      <c r="CE24" s="702" t="s">
        <v>4</v>
      </c>
      <c r="CF24" s="703"/>
      <c r="CG24" s="704"/>
      <c r="CH24" s="704"/>
      <c r="CI24" s="357"/>
      <c r="CL24" s="782"/>
      <c r="CM24" s="751" t="s">
        <v>31</v>
      </c>
      <c r="CN24" s="774"/>
      <c r="CO24" s="783"/>
      <c r="CP24" s="786"/>
      <c r="CQ24" s="772"/>
      <c r="CR24" s="774"/>
    </row>
    <row r="25" spans="2:96" ht="15.9" customHeight="1">
      <c r="B25" s="770"/>
      <c r="C25" s="770"/>
      <c r="D25" s="770"/>
      <c r="E25" s="770"/>
      <c r="F25" s="770"/>
      <c r="G25" s="770"/>
      <c r="H25" s="770"/>
      <c r="I25" s="770"/>
      <c r="J25" s="770"/>
      <c r="K25" s="770"/>
      <c r="L25" s="770"/>
      <c r="M25" s="406"/>
      <c r="P25" s="371"/>
      <c r="Q25" s="372"/>
      <c r="R25" s="372"/>
      <c r="S25" s="466">
        <f t="shared" si="0"/>
        <v>0</v>
      </c>
      <c r="T25" s="467">
        <f t="shared" si="1"/>
        <v>0</v>
      </c>
      <c r="U25" s="374"/>
      <c r="V25" s="375"/>
      <c r="W25" s="375"/>
      <c r="X25" s="357"/>
      <c r="AA25" s="391"/>
      <c r="AB25" s="417" t="s">
        <v>114</v>
      </c>
      <c r="AC25" s="465">
        <f>'添付 委託費集計'!B23</f>
        <v>0</v>
      </c>
      <c r="AD25" s="465">
        <f>'添付 委託費集計'!B60</f>
        <v>0</v>
      </c>
      <c r="AE25" s="657">
        <f t="shared" si="2"/>
        <v>0</v>
      </c>
      <c r="AF25" s="656">
        <f t="shared" si="3"/>
        <v>0</v>
      </c>
      <c r="AG25" s="374"/>
      <c r="AH25" s="375"/>
      <c r="AI25" s="375"/>
      <c r="AJ25" s="357"/>
      <c r="AM25" s="391"/>
      <c r="AN25" s="417" t="s">
        <v>114</v>
      </c>
      <c r="AO25" s="465">
        <f>'添付 委託費集計'!C23</f>
        <v>0</v>
      </c>
      <c r="AP25" s="465">
        <f>'添付 委託費集計'!C60</f>
        <v>0</v>
      </c>
      <c r="AQ25" s="466">
        <f t="shared" si="4"/>
        <v>0</v>
      </c>
      <c r="AR25" s="467">
        <f t="shared" si="5"/>
        <v>0</v>
      </c>
      <c r="AS25" s="374"/>
      <c r="AT25" s="375"/>
      <c r="AU25" s="375"/>
      <c r="AV25" s="357"/>
      <c r="AW25" s="346"/>
      <c r="AZ25" s="404" t="s">
        <v>123</v>
      </c>
      <c r="BA25" s="469">
        <f>'添付 自己資金集計'!L27</f>
        <v>0</v>
      </c>
      <c r="BB25" s="469">
        <f>'添付 自己資金集計'!L58</f>
        <v>0</v>
      </c>
      <c r="BC25" s="464">
        <f>IF(BB25-BA25=0,0,IF(BB25-BA25&lt;0,(BB25-BA25)*-1,0))</f>
        <v>0</v>
      </c>
      <c r="BD25" s="464">
        <f>IF(BB25-BA25=0,0,IF(BB25-BA25&gt;0,(BB25-BA25),0))</f>
        <v>0</v>
      </c>
      <c r="BE25" s="402"/>
      <c r="BF25" s="346"/>
      <c r="BI25" s="404" t="s">
        <v>123</v>
      </c>
      <c r="BJ25" s="469">
        <f>'添付 自己資金集計'!B27</f>
        <v>0</v>
      </c>
      <c r="BK25" s="469">
        <f>'添付 自己資金集計'!B58</f>
        <v>0</v>
      </c>
      <c r="BL25" s="464">
        <f>IF(BK25-BJ25=0,0,IF(BK25-BJ25&lt;0,(BK25-BJ25)*-1,0))</f>
        <v>0</v>
      </c>
      <c r="BM25" s="464">
        <f>IF(BK25-BJ25=0,0,IF(BK25-BJ25&gt;0,(BK25-BJ25),0))</f>
        <v>0</v>
      </c>
      <c r="BN25" s="402"/>
      <c r="BO25" s="346"/>
      <c r="BR25" s="404" t="s">
        <v>123</v>
      </c>
      <c r="BS25" s="469">
        <f>'添付 自己資金集計'!C27</f>
        <v>0</v>
      </c>
      <c r="BT25" s="469">
        <f>'添付 自己資金集計'!C58</f>
        <v>0</v>
      </c>
      <c r="BU25" s="464">
        <f>IF(BT25-BS25=0,0,IF(BT25-BS25&lt;0,(BT25-BS25)*-1,0))</f>
        <v>0</v>
      </c>
      <c r="BV25" s="464">
        <f>IF(BT25-BS25=0,0,IF(BT25-BS25&gt;0,(BT25-BS25),0))</f>
        <v>0</v>
      </c>
      <c r="BW25" s="402"/>
      <c r="BX25" s="346"/>
      <c r="CA25" s="355"/>
      <c r="CB25" s="356"/>
      <c r="CC25" s="352"/>
      <c r="CD25" s="705"/>
      <c r="CE25" s="705"/>
      <c r="CF25" s="703"/>
      <c r="CG25" s="704"/>
      <c r="CH25" s="704"/>
      <c r="CI25" s="357"/>
      <c r="CL25" s="734"/>
      <c r="CM25" s="763"/>
      <c r="CN25" s="763"/>
      <c r="CO25" s="784"/>
      <c r="CP25" s="787"/>
      <c r="CQ25" s="773"/>
      <c r="CR25" s="763"/>
    </row>
    <row r="26" spans="2:96" ht="15.9" customHeight="1">
      <c r="B26" s="770"/>
      <c r="C26" s="770"/>
      <c r="D26" s="770"/>
      <c r="E26" s="770"/>
      <c r="F26" s="770"/>
      <c r="G26" s="770"/>
      <c r="H26" s="770"/>
      <c r="I26" s="770"/>
      <c r="J26" s="770"/>
      <c r="K26" s="770"/>
      <c r="L26" s="770"/>
      <c r="M26" s="406"/>
      <c r="P26" s="371" t="s">
        <v>115</v>
      </c>
      <c r="Q26" s="465">
        <f>'添付 委託費集計'!L28</f>
        <v>0</v>
      </c>
      <c r="R26" s="465">
        <f>'添付 委託費集計'!L61</f>
        <v>0</v>
      </c>
      <c r="S26" s="466">
        <f t="shared" si="0"/>
        <v>0</v>
      </c>
      <c r="T26" s="467">
        <f t="shared" si="1"/>
        <v>0</v>
      </c>
      <c r="U26" s="745" t="s">
        <v>137</v>
      </c>
      <c r="V26" s="746"/>
      <c r="W26" s="470">
        <f>'添付 委託費集計'!L35</f>
        <v>0</v>
      </c>
      <c r="X26" s="418" t="s">
        <v>138</v>
      </c>
      <c r="AB26" s="371"/>
      <c r="AC26" s="372"/>
      <c r="AD26" s="372"/>
      <c r="AE26" s="657">
        <f t="shared" si="2"/>
        <v>0</v>
      </c>
      <c r="AF26" s="656">
        <f t="shared" si="3"/>
        <v>0</v>
      </c>
      <c r="AG26" s="374"/>
      <c r="AH26" s="375"/>
      <c r="AI26" s="375"/>
      <c r="AJ26" s="357"/>
      <c r="AN26" s="371"/>
      <c r="AO26" s="372"/>
      <c r="AP26" s="372"/>
      <c r="AQ26" s="466">
        <f t="shared" si="4"/>
        <v>0</v>
      </c>
      <c r="AR26" s="467">
        <f t="shared" si="5"/>
        <v>0</v>
      </c>
      <c r="AS26" s="374"/>
      <c r="AT26" s="375"/>
      <c r="AU26" s="375"/>
      <c r="AV26" s="357"/>
      <c r="AW26" s="419"/>
      <c r="AZ26" s="404"/>
      <c r="BA26" s="401"/>
      <c r="BB26" s="401"/>
      <c r="BC26" s="420"/>
      <c r="BD26" s="421"/>
      <c r="BE26" s="402"/>
      <c r="BF26" s="346"/>
      <c r="BI26" s="404"/>
      <c r="BJ26" s="401"/>
      <c r="BK26" s="401"/>
      <c r="BL26" s="420"/>
      <c r="BM26" s="421"/>
      <c r="BN26" s="402"/>
      <c r="BO26" s="346"/>
      <c r="BR26" s="404"/>
      <c r="BS26" s="401"/>
      <c r="BT26" s="401"/>
      <c r="BU26" s="420"/>
      <c r="BV26" s="421"/>
      <c r="BW26" s="402"/>
      <c r="BX26" s="346"/>
      <c r="CA26" s="355"/>
      <c r="CB26" s="356"/>
      <c r="CC26" s="352"/>
      <c r="CD26" s="705"/>
      <c r="CE26" s="705"/>
      <c r="CF26" s="703"/>
      <c r="CG26" s="704"/>
      <c r="CH26" s="704"/>
      <c r="CI26" s="357"/>
      <c r="CL26" s="369"/>
      <c r="CM26" s="369"/>
      <c r="CN26" s="358"/>
      <c r="CO26" s="350"/>
      <c r="CP26" s="369"/>
      <c r="CQ26" s="358"/>
      <c r="CR26" s="358"/>
    </row>
    <row r="27" spans="2:96" ht="15.9" customHeight="1">
      <c r="P27" s="371"/>
      <c r="Q27" s="372"/>
      <c r="R27" s="372"/>
      <c r="S27" s="466">
        <f t="shared" si="0"/>
        <v>0</v>
      </c>
      <c r="T27" s="467">
        <f t="shared" si="1"/>
        <v>0</v>
      </c>
      <c r="U27" s="726" t="s">
        <v>193</v>
      </c>
      <c r="V27" s="727"/>
      <c r="W27" s="727"/>
      <c r="X27" s="728"/>
      <c r="AB27" s="371" t="s">
        <v>115</v>
      </c>
      <c r="AC27" s="465">
        <f>'添付 委託費集計'!B28</f>
        <v>0</v>
      </c>
      <c r="AD27" s="465">
        <f>'添付 委託費集計'!B61</f>
        <v>0</v>
      </c>
      <c r="AE27" s="657">
        <f t="shared" si="2"/>
        <v>0</v>
      </c>
      <c r="AF27" s="656">
        <f t="shared" si="3"/>
        <v>0</v>
      </c>
      <c r="AG27" s="745" t="s">
        <v>137</v>
      </c>
      <c r="AH27" s="746"/>
      <c r="AI27" s="470">
        <f>'添付 委託費集計'!B35</f>
        <v>0</v>
      </c>
      <c r="AJ27" s="418" t="s">
        <v>138</v>
      </c>
      <c r="AN27" s="371" t="s">
        <v>115</v>
      </c>
      <c r="AO27" s="465">
        <f>'添付 委託費集計'!C28</f>
        <v>0</v>
      </c>
      <c r="AP27" s="465">
        <f>'添付 委託費集計'!C61</f>
        <v>0</v>
      </c>
      <c r="AQ27" s="466">
        <f t="shared" si="4"/>
        <v>0</v>
      </c>
      <c r="AR27" s="467">
        <f t="shared" si="5"/>
        <v>0</v>
      </c>
      <c r="AS27" s="726" t="s">
        <v>137</v>
      </c>
      <c r="AT27" s="727"/>
      <c r="AU27" s="470">
        <f>'添付 委託費集計'!C35</f>
        <v>0</v>
      </c>
      <c r="AV27" s="418" t="s">
        <v>138</v>
      </c>
      <c r="AW27" s="338"/>
      <c r="AZ27" s="400" t="s">
        <v>144</v>
      </c>
      <c r="BA27" s="469">
        <f>'添付 自己資金集計'!L35</f>
        <v>0</v>
      </c>
      <c r="BB27" s="469">
        <f>'添付 自己資金集計'!L60</f>
        <v>0</v>
      </c>
      <c r="BC27" s="464">
        <f>IF(BB27-BA27=0,0,IF(BB27-BA27&lt;0,(BB27-BA27)*-1,0))</f>
        <v>0</v>
      </c>
      <c r="BD27" s="464">
        <f>IF(BB27-BA27=0,0,IF(BB27-BA27&gt;0,(BB27-BA27),0))</f>
        <v>0</v>
      </c>
      <c r="BE27" s="402"/>
      <c r="BF27" s="346"/>
      <c r="BI27" s="400" t="s">
        <v>144</v>
      </c>
      <c r="BJ27" s="469">
        <f>'添付 自己資金集計'!B35</f>
        <v>0</v>
      </c>
      <c r="BK27" s="469">
        <f>'添付 自己資金集計'!B60</f>
        <v>0</v>
      </c>
      <c r="BL27" s="464">
        <f>IF(BK27-BJ27=0,0,IF(BK27-BJ27&lt;0,(BK27-BJ27)*-1,0))</f>
        <v>0</v>
      </c>
      <c r="BM27" s="464">
        <f>IF(BK27-BJ27=0,0,IF(BK27-BJ27&gt;0,(BK27-BJ27),0))</f>
        <v>0</v>
      </c>
      <c r="BN27" s="402"/>
      <c r="BO27" s="346"/>
      <c r="BR27" s="400" t="s">
        <v>144</v>
      </c>
      <c r="BS27" s="469">
        <f>'添付 自己資金集計'!C35</f>
        <v>0</v>
      </c>
      <c r="BT27" s="469">
        <f>'添付 自己資金集計'!C60</f>
        <v>0</v>
      </c>
      <c r="BU27" s="464">
        <f>IF(BT27-BS27=0,0,IF(BT27-BS27&lt;0,(BT27-BS27)*-1,0))</f>
        <v>0</v>
      </c>
      <c r="BV27" s="464">
        <f>IF(BT27-BS27=0,0,IF(BT27-BS27&gt;0,(BT27-BS27),0))</f>
        <v>0</v>
      </c>
      <c r="BW27" s="402"/>
      <c r="BX27" s="346"/>
      <c r="CA27" s="355"/>
      <c r="CB27" s="356"/>
      <c r="CC27" s="352"/>
      <c r="CD27" s="705"/>
      <c r="CE27" s="705"/>
      <c r="CF27" s="703"/>
      <c r="CG27" s="704"/>
      <c r="CH27" s="704"/>
      <c r="CI27" s="357"/>
      <c r="CL27" s="355"/>
      <c r="CM27" s="355"/>
      <c r="CN27" s="356"/>
      <c r="CO27" s="352"/>
      <c r="CP27" s="355"/>
      <c r="CQ27" s="356"/>
      <c r="CR27" s="356"/>
    </row>
    <row r="28" spans="2:96" ht="15.9" customHeight="1">
      <c r="B28" s="422" t="s">
        <v>86</v>
      </c>
      <c r="P28" s="371"/>
      <c r="Q28" s="372"/>
      <c r="R28" s="372"/>
      <c r="S28" s="466">
        <f t="shared" si="0"/>
        <v>0</v>
      </c>
      <c r="T28" s="467">
        <f t="shared" si="1"/>
        <v>0</v>
      </c>
      <c r="U28" s="423"/>
      <c r="V28" s="419"/>
      <c r="W28" s="419"/>
      <c r="X28" s="418"/>
      <c r="AB28" s="371"/>
      <c r="AC28" s="372"/>
      <c r="AD28" s="372"/>
      <c r="AE28" s="657">
        <f t="shared" si="2"/>
        <v>0</v>
      </c>
      <c r="AF28" s="656">
        <f t="shared" si="3"/>
        <v>0</v>
      </c>
      <c r="AG28" s="726" t="s">
        <v>193</v>
      </c>
      <c r="AH28" s="727"/>
      <c r="AI28" s="727"/>
      <c r="AJ28" s="728"/>
      <c r="AN28" s="371"/>
      <c r="AO28" s="372"/>
      <c r="AP28" s="372"/>
      <c r="AQ28" s="466">
        <f t="shared" si="4"/>
        <v>0</v>
      </c>
      <c r="AR28" s="467">
        <f t="shared" si="5"/>
        <v>0</v>
      </c>
      <c r="AS28" s="726" t="s">
        <v>193</v>
      </c>
      <c r="AT28" s="727"/>
      <c r="AU28" s="727"/>
      <c r="AV28" s="728"/>
      <c r="AW28" s="419"/>
      <c r="AZ28" s="424" t="s">
        <v>118</v>
      </c>
      <c r="BA28" s="464">
        <f>'添付 自己資金集計'!L36</f>
        <v>0</v>
      </c>
      <c r="BB28" s="464">
        <f>'添付 自己資金集計'!L61</f>
        <v>0</v>
      </c>
      <c r="BC28" s="464">
        <f>IF(BB28-BA28=0,0,IF(BB28-BA28&lt;0,(BB28-BA28)*-1,0))</f>
        <v>0</v>
      </c>
      <c r="BD28" s="464">
        <f t="shared" ref="BD28:BD29" si="6">IF(BB28-BA28=0,0,IF(BB28-BA28&gt;0,(BB28-BA28),0))</f>
        <v>0</v>
      </c>
      <c r="BE28" s="402"/>
      <c r="BF28" s="425"/>
      <c r="BI28" s="424" t="s">
        <v>118</v>
      </c>
      <c r="BJ28" s="464">
        <f>'添付 自己資金集計'!B36</f>
        <v>0</v>
      </c>
      <c r="BK28" s="464">
        <f>'添付 自己資金集計'!B61</f>
        <v>0</v>
      </c>
      <c r="BL28" s="420"/>
      <c r="BM28" s="421"/>
      <c r="BN28" s="402"/>
      <c r="BO28" s="425"/>
      <c r="BR28" s="424" t="s">
        <v>118</v>
      </c>
      <c r="BS28" s="464">
        <f>'添付 自己資金集計'!C36</f>
        <v>0</v>
      </c>
      <c r="BT28" s="464">
        <f>'添付 自己資金集計'!C61</f>
        <v>0</v>
      </c>
      <c r="BU28" s="464">
        <f t="shared" ref="BU28:BU29" si="7">IF(BT28-BS28=0,0,IF(BT28-BS28&lt;0,(BT28-BS28)*-1,0))</f>
        <v>0</v>
      </c>
      <c r="BV28" s="464">
        <f t="shared" ref="BV28:BV29" si="8">IF(BT28-BS28=0,0,IF(BT28-BS28&gt;0,(BT28-BS28),0))</f>
        <v>0</v>
      </c>
      <c r="BW28" s="402"/>
      <c r="BX28" s="425"/>
      <c r="CA28" s="355"/>
      <c r="CB28" s="356"/>
      <c r="CC28" s="352"/>
      <c r="CD28" s="705"/>
      <c r="CE28" s="705"/>
      <c r="CF28" s="703"/>
      <c r="CG28" s="704"/>
      <c r="CH28" s="704"/>
      <c r="CI28" s="357"/>
      <c r="CL28" s="355"/>
      <c r="CM28" s="355"/>
      <c r="CN28" s="356"/>
      <c r="CO28" s="352"/>
      <c r="CP28" s="355"/>
      <c r="CQ28" s="356"/>
      <c r="CR28" s="356"/>
    </row>
    <row r="29" spans="2:96" ht="15.9" customHeight="1">
      <c r="B29" s="426" t="s">
        <v>27</v>
      </c>
      <c r="P29" s="403" t="s">
        <v>116</v>
      </c>
      <c r="Q29" s="460">
        <f>'添付 委託費集計'!L37</f>
        <v>0</v>
      </c>
      <c r="R29" s="644">
        <f>'添付 委託費集計'!L63</f>
        <v>0</v>
      </c>
      <c r="S29" s="466">
        <f t="shared" si="0"/>
        <v>0</v>
      </c>
      <c r="T29" s="621">
        <f t="shared" si="1"/>
        <v>0</v>
      </c>
      <c r="U29" s="423" t="s">
        <v>139</v>
      </c>
      <c r="V29" s="419"/>
      <c r="W29" s="419"/>
      <c r="X29" s="418"/>
      <c r="AB29" s="371"/>
      <c r="AC29" s="372"/>
      <c r="AD29" s="372"/>
      <c r="AE29" s="657">
        <f t="shared" si="2"/>
        <v>0</v>
      </c>
      <c r="AF29" s="656">
        <f t="shared" si="3"/>
        <v>0</v>
      </c>
      <c r="AG29" s="423"/>
      <c r="AH29" s="419"/>
      <c r="AI29" s="419"/>
      <c r="AJ29" s="418"/>
      <c r="AN29" s="371"/>
      <c r="AO29" s="372"/>
      <c r="AP29" s="372"/>
      <c r="AQ29" s="466">
        <f t="shared" si="4"/>
        <v>0</v>
      </c>
      <c r="AR29" s="467">
        <f t="shared" si="5"/>
        <v>0</v>
      </c>
      <c r="AS29" s="423"/>
      <c r="AT29" s="419"/>
      <c r="AU29" s="419"/>
      <c r="AV29" s="418"/>
      <c r="AW29" s="419"/>
      <c r="AZ29" s="424" t="s">
        <v>119</v>
      </c>
      <c r="BA29" s="458">
        <f>'添付 自己資金集計'!L37</f>
        <v>0</v>
      </c>
      <c r="BB29" s="458">
        <f>'添付 自己資金集計'!L62</f>
        <v>0</v>
      </c>
      <c r="BC29" s="464">
        <f t="shared" ref="BC29" si="9">IF(BB29-BA29=0,0,IF(BB29-BA29&lt;0,(BB29-BA29)*-1,0))</f>
        <v>0</v>
      </c>
      <c r="BD29" s="464">
        <f t="shared" si="6"/>
        <v>0</v>
      </c>
      <c r="BE29" s="402"/>
      <c r="BF29" s="346"/>
      <c r="BI29" s="424" t="s">
        <v>119</v>
      </c>
      <c r="BJ29" s="458">
        <f>'添付 自己資金集計'!B37</f>
        <v>0</v>
      </c>
      <c r="BK29" s="458">
        <f>'添付 自己資金集計'!B62</f>
        <v>0</v>
      </c>
      <c r="BL29" s="427"/>
      <c r="BM29" s="427"/>
      <c r="BN29" s="402"/>
      <c r="BO29" s="346"/>
      <c r="BR29" s="424" t="s">
        <v>119</v>
      </c>
      <c r="BS29" s="458">
        <f>'添付 自己資金集計'!C37</f>
        <v>0</v>
      </c>
      <c r="BT29" s="458">
        <f>'添付 自己資金集計'!C62</f>
        <v>0</v>
      </c>
      <c r="BU29" s="464">
        <f t="shared" si="7"/>
        <v>0</v>
      </c>
      <c r="BV29" s="464">
        <f t="shared" si="8"/>
        <v>0</v>
      </c>
      <c r="BW29" s="402"/>
      <c r="BX29" s="346"/>
      <c r="CA29" s="355"/>
      <c r="CB29" s="356"/>
      <c r="CC29" s="352"/>
      <c r="CD29" s="705"/>
      <c r="CE29" s="705"/>
      <c r="CF29" s="703"/>
      <c r="CG29" s="704"/>
      <c r="CH29" s="704"/>
      <c r="CI29" s="357"/>
      <c r="CL29" s="355"/>
      <c r="CM29" s="355"/>
      <c r="CN29" s="356"/>
      <c r="CO29" s="352"/>
      <c r="CP29" s="355"/>
      <c r="CQ29" s="356"/>
      <c r="CR29" s="356"/>
    </row>
    <row r="30" spans="2:96" ht="15.9" customHeight="1">
      <c r="B30" s="789"/>
      <c r="C30" s="789"/>
      <c r="D30" s="789"/>
      <c r="E30" s="789"/>
      <c r="F30" s="789"/>
      <c r="G30" s="789"/>
      <c r="H30" s="789"/>
      <c r="I30" s="789"/>
      <c r="J30" s="789"/>
      <c r="K30" s="789"/>
      <c r="L30" s="789"/>
      <c r="P30" s="428"/>
      <c r="Q30" s="373"/>
      <c r="R30" s="645"/>
      <c r="S30" s="466">
        <f t="shared" si="0"/>
        <v>0</v>
      </c>
      <c r="T30" s="467">
        <f t="shared" si="1"/>
        <v>0</v>
      </c>
      <c r="U30" s="729" t="str">
        <f>IF(OR(Q29="",Q29=0),"",IF(Q18*0.3&gt;Q29,"","直接経費の30％を超えています。"))</f>
        <v/>
      </c>
      <c r="V30" s="730"/>
      <c r="W30" s="730"/>
      <c r="X30" s="731"/>
      <c r="AB30" s="403" t="s">
        <v>116</v>
      </c>
      <c r="AC30" s="465">
        <f>'添付 委託費集計'!B37</f>
        <v>0</v>
      </c>
      <c r="AD30" s="465">
        <f>'添付 委託費集計'!B63</f>
        <v>0</v>
      </c>
      <c r="AE30" s="657">
        <f t="shared" si="2"/>
        <v>0</v>
      </c>
      <c r="AF30" s="656">
        <f t="shared" si="3"/>
        <v>0</v>
      </c>
      <c r="AG30" s="423" t="s">
        <v>139</v>
      </c>
      <c r="AH30" s="419"/>
      <c r="AI30" s="419"/>
      <c r="AJ30" s="418"/>
      <c r="AN30" s="403" t="s">
        <v>116</v>
      </c>
      <c r="AO30" s="465">
        <f>'添付 委託費集計'!C37</f>
        <v>0</v>
      </c>
      <c r="AP30" s="465">
        <f>'添付 委託費集計'!C63</f>
        <v>0</v>
      </c>
      <c r="AQ30" s="466">
        <f t="shared" si="4"/>
        <v>0</v>
      </c>
      <c r="AR30" s="621">
        <f t="shared" si="5"/>
        <v>0</v>
      </c>
      <c r="AS30" s="775" t="s">
        <v>139</v>
      </c>
      <c r="AT30" s="776"/>
      <c r="AU30" s="776"/>
      <c r="AV30" s="777"/>
      <c r="AW30" s="429"/>
      <c r="AZ30" s="430"/>
      <c r="BA30" s="427"/>
      <c r="BB30" s="427"/>
      <c r="BC30" s="427"/>
      <c r="BD30" s="427"/>
      <c r="BE30" s="402"/>
      <c r="BF30" s="346"/>
      <c r="BI30" s="430"/>
      <c r="BJ30" s="427"/>
      <c r="BK30" s="427"/>
      <c r="BL30" s="427"/>
      <c r="BM30" s="427"/>
      <c r="BN30" s="402"/>
      <c r="BO30" s="346"/>
      <c r="BR30" s="430"/>
      <c r="BS30" s="427"/>
      <c r="BT30" s="427"/>
      <c r="BU30" s="427"/>
      <c r="BV30" s="427"/>
      <c r="BW30" s="402"/>
      <c r="BX30" s="346"/>
      <c r="CA30" s="355"/>
      <c r="CB30" s="356"/>
      <c r="CC30" s="352"/>
      <c r="CD30" s="705"/>
      <c r="CE30" s="705"/>
      <c r="CF30" s="703"/>
      <c r="CG30" s="704"/>
      <c r="CH30" s="704"/>
      <c r="CI30" s="357"/>
      <c r="CL30" s="355"/>
      <c r="CM30" s="355"/>
      <c r="CN30" s="356"/>
      <c r="CO30" s="352"/>
      <c r="CP30" s="355"/>
      <c r="CQ30" s="356"/>
      <c r="CR30" s="356"/>
    </row>
    <row r="31" spans="2:96" ht="22.2" customHeight="1">
      <c r="B31" s="789"/>
      <c r="C31" s="789"/>
      <c r="D31" s="789"/>
      <c r="E31" s="789"/>
      <c r="F31" s="789"/>
      <c r="G31" s="789"/>
      <c r="H31" s="789"/>
      <c r="I31" s="789"/>
      <c r="J31" s="789"/>
      <c r="K31" s="789"/>
      <c r="L31" s="789"/>
      <c r="P31" s="431"/>
      <c r="Q31" s="373"/>
      <c r="R31" s="645"/>
      <c r="S31" s="466">
        <f t="shared" si="0"/>
        <v>0</v>
      </c>
      <c r="T31" s="467">
        <f t="shared" si="1"/>
        <v>0</v>
      </c>
      <c r="U31" s="432"/>
      <c r="V31" s="433"/>
      <c r="W31" s="433"/>
      <c r="X31" s="434"/>
      <c r="AB31" s="428"/>
      <c r="AC31" s="372"/>
      <c r="AD31" s="372"/>
      <c r="AE31" s="657">
        <f t="shared" si="2"/>
        <v>0</v>
      </c>
      <c r="AF31" s="656">
        <f t="shared" si="3"/>
        <v>0</v>
      </c>
      <c r="AG31" s="729" t="str">
        <f>IF(OR(AC30="",AC30=0),"",IF(AC19*0.3&gt;AC30,"","直接経費の30％超えています。"))</f>
        <v/>
      </c>
      <c r="AH31" s="730"/>
      <c r="AI31" s="730"/>
      <c r="AJ31" s="731"/>
      <c r="AN31" s="428"/>
      <c r="AO31" s="372"/>
      <c r="AP31" s="372"/>
      <c r="AQ31" s="466">
        <f t="shared" si="4"/>
        <v>0</v>
      </c>
      <c r="AR31" s="467">
        <f t="shared" si="5"/>
        <v>0</v>
      </c>
      <c r="AS31" s="729" t="str">
        <f>IF(OR(AO30="",AO30=0),"",IF(AO19*0.3&gt;AO30,"","直接経費の30％を超えています。"))</f>
        <v/>
      </c>
      <c r="AT31" s="730"/>
      <c r="AU31" s="730"/>
      <c r="AV31" s="731"/>
      <c r="AW31" s="433"/>
      <c r="AZ31" s="408"/>
      <c r="BA31" s="408"/>
      <c r="BB31" s="408"/>
      <c r="BC31" s="408"/>
      <c r="BD31" s="408"/>
      <c r="BE31" s="408"/>
      <c r="BF31" s="346"/>
      <c r="BI31" s="408"/>
      <c r="BJ31" s="408"/>
      <c r="BK31" s="408"/>
      <c r="BL31" s="408"/>
      <c r="BM31" s="408"/>
      <c r="BN31" s="408"/>
      <c r="BO31" s="346"/>
      <c r="BR31" s="408"/>
      <c r="BS31" s="408"/>
      <c r="BT31" s="408"/>
      <c r="BU31" s="408"/>
      <c r="BV31" s="408"/>
      <c r="BW31" s="408"/>
      <c r="BX31" s="346"/>
      <c r="CA31" s="355"/>
      <c r="CB31" s="356"/>
      <c r="CC31" s="352"/>
      <c r="CD31" s="705"/>
      <c r="CE31" s="705"/>
      <c r="CF31" s="703"/>
      <c r="CG31" s="704"/>
      <c r="CH31" s="704"/>
      <c r="CI31" s="357"/>
      <c r="CL31" s="355"/>
      <c r="CM31" s="355"/>
      <c r="CN31" s="356"/>
      <c r="CO31" s="352"/>
      <c r="CP31" s="355"/>
      <c r="CQ31" s="356"/>
      <c r="CR31" s="356"/>
    </row>
    <row r="32" spans="2:96" ht="23.4" customHeight="1">
      <c r="P32" s="435" t="str">
        <f>IF('添付 委託費集計'!$B$3="有",'添付 委託費集計'!$A$39," ")</f>
        <v xml:space="preserve"> </v>
      </c>
      <c r="Q32" s="643">
        <f>'添付 委託費集計'!L39</f>
        <v>0</v>
      </c>
      <c r="R32" s="646">
        <f>'添付 委託費集計'!L65</f>
        <v>0</v>
      </c>
      <c r="S32" s="466">
        <f>IF(AND(Q32&lt;&gt;"",Q32&gt;R32),Q32-R32,0)</f>
        <v>0</v>
      </c>
      <c r="T32" s="621">
        <f t="shared" si="1"/>
        <v>0</v>
      </c>
      <c r="U32" s="720" t="str">
        <f>IF('添付 委託費集計'!$B$3="有","研究管理運営機関の直接経費15％以内","  ")</f>
        <v xml:space="preserve">  </v>
      </c>
      <c r="V32" s="721"/>
      <c r="W32" s="721"/>
      <c r="X32" s="722"/>
      <c r="AB32" s="431"/>
      <c r="AC32" s="372"/>
      <c r="AD32" s="372"/>
      <c r="AE32" s="657">
        <f t="shared" si="2"/>
        <v>0</v>
      </c>
      <c r="AF32" s="656">
        <f t="shared" si="3"/>
        <v>0</v>
      </c>
      <c r="AG32" s="432"/>
      <c r="AH32" s="433"/>
      <c r="AI32" s="433"/>
      <c r="AJ32" s="434"/>
      <c r="AN32" s="431"/>
      <c r="AO32" s="372"/>
      <c r="AP32" s="372"/>
      <c r="AQ32" s="466">
        <f t="shared" si="4"/>
        <v>0</v>
      </c>
      <c r="AR32" s="467">
        <f t="shared" si="5"/>
        <v>0</v>
      </c>
      <c r="AS32" s="432"/>
      <c r="AT32" s="433"/>
      <c r="AU32" s="433"/>
      <c r="AV32" s="434"/>
      <c r="AW32" s="436"/>
      <c r="AZ32" s="389" t="s">
        <v>11</v>
      </c>
      <c r="BA32" s="473">
        <f>BA17+BA27</f>
        <v>0</v>
      </c>
      <c r="BB32" s="473">
        <f>BB17+BB27</f>
        <v>0</v>
      </c>
      <c r="BC32" s="474">
        <f>IF(BB32-BA32=0,0,IF(BB32-BA32&lt;0,(BB32-BA32)*-1,0))</f>
        <v>0</v>
      </c>
      <c r="BD32" s="475">
        <f>IF(BB32-BA32=0,0,IF(BB32-BA32&gt;0,(BB32-BA32),0))</f>
        <v>0</v>
      </c>
      <c r="BE32" s="408"/>
      <c r="BF32" s="425"/>
      <c r="BI32" s="389" t="s">
        <v>11</v>
      </c>
      <c r="BJ32" s="473">
        <f>'添付 自己資金集計'!B41</f>
        <v>0</v>
      </c>
      <c r="BK32" s="474">
        <f>'添付 自己資金集計'!B66</f>
        <v>0</v>
      </c>
      <c r="BL32" s="474">
        <f>IF(BK32-BJ32=0,0,IF(BK32-BJ32&lt;0,(BK32-BJ32)*-1,0))</f>
        <v>0</v>
      </c>
      <c r="BM32" s="475">
        <f>IF(BK32-BJ32=0,0,IF(BK32-BJ32&gt;0,(BK32-BJ32),0))</f>
        <v>0</v>
      </c>
      <c r="BN32" s="408"/>
      <c r="BO32" s="425"/>
      <c r="BR32" s="389" t="s">
        <v>11</v>
      </c>
      <c r="BS32" s="473">
        <f>BS27+BS17</f>
        <v>0</v>
      </c>
      <c r="BT32" s="474">
        <f>'添付 自己資金集計'!C66</f>
        <v>0</v>
      </c>
      <c r="BU32" s="474">
        <f>IF(BT32-BS32=0,0,IF(BT32-BS32&lt;0,(BT32-BS32)*-1,0))</f>
        <v>0</v>
      </c>
      <c r="BV32" s="475">
        <f>IF(BT32-BS32=0,0,IF(BT32-BS32&gt;0,(BT32-BS32),0))</f>
        <v>0</v>
      </c>
      <c r="BW32" s="408"/>
      <c r="BX32" s="425"/>
      <c r="CA32" s="355"/>
      <c r="CB32" s="356"/>
      <c r="CC32" s="352"/>
      <c r="CD32" s="705"/>
      <c r="CE32" s="705"/>
      <c r="CF32" s="703"/>
      <c r="CG32" s="704"/>
      <c r="CH32" s="704"/>
      <c r="CI32" s="357"/>
      <c r="CL32" s="355"/>
      <c r="CM32" s="355"/>
      <c r="CN32" s="356"/>
      <c r="CO32" s="352"/>
      <c r="CP32" s="355"/>
      <c r="CQ32" s="356"/>
      <c r="CR32" s="356"/>
    </row>
    <row r="33" spans="2:96" ht="20.399999999999999" customHeight="1">
      <c r="B33" s="426" t="s">
        <v>87</v>
      </c>
      <c r="P33" s="437"/>
      <c r="Q33" s="373"/>
      <c r="R33" s="645"/>
      <c r="S33" s="466"/>
      <c r="T33" s="472">
        <f>IF(R33&gt;Q33,R33-Q33,0)</f>
        <v>0</v>
      </c>
      <c r="U33" s="729" t="str">
        <f>IF(OR(Q32="",Q32=0),"",IF(Q18*0.15&gt;Q32,"","直接経費の1５％超えています。"))</f>
        <v/>
      </c>
      <c r="V33" s="730"/>
      <c r="W33" s="730"/>
      <c r="X33" s="731"/>
      <c r="AB33" s="435" t="str">
        <f>IF('添付 委託費集計'!$B$3="有",'添付 委託費集計'!$A$39," ")</f>
        <v xml:space="preserve"> </v>
      </c>
      <c r="AC33" s="465">
        <f>'添付 委託費集計'!B39</f>
        <v>0</v>
      </c>
      <c r="AD33" s="465">
        <f>'添付 委託費集計'!B65</f>
        <v>0</v>
      </c>
      <c r="AE33" s="657">
        <f>IF(AC33&gt;AD33,AC33-AD33,0)</f>
        <v>0</v>
      </c>
      <c r="AF33" s="656">
        <f>IF(AD33&gt;AC33,AD33-AC33,0)</f>
        <v>0</v>
      </c>
      <c r="AG33" s="720" t="str">
        <f>IF('添付 委託費集計'!B3="有","研究管理運営機関の直接経費15％以内","")</f>
        <v/>
      </c>
      <c r="AH33" s="721"/>
      <c r="AI33" s="721"/>
      <c r="AJ33" s="722"/>
      <c r="AN33" s="435" t="str">
        <f>IF('添付 委託費集計'!$B$3="有",'添付 委託費集計'!$A$39," ")</f>
        <v xml:space="preserve"> </v>
      </c>
      <c r="AO33" s="465">
        <f>'添付 委託費集計'!C39</f>
        <v>0</v>
      </c>
      <c r="AP33" s="465">
        <f>'添付 委託費集計'!C65</f>
        <v>0</v>
      </c>
      <c r="AQ33" s="466">
        <f>IF(AO33&gt;AP33,AO33-AP33,0)</f>
        <v>0</v>
      </c>
      <c r="AR33" s="621">
        <f>IF(AP33&gt;AO33,AP33-AO33,0)</f>
        <v>0</v>
      </c>
      <c r="AS33" s="796" t="str">
        <f>IF('添付 委託費集計'!B3="有","研究管理運営機関の直接経費15％以内","")</f>
        <v/>
      </c>
      <c r="AT33" s="797"/>
      <c r="AU33" s="797"/>
      <c r="AV33" s="798"/>
      <c r="AW33" s="429"/>
      <c r="BF33" s="346"/>
      <c r="BO33" s="346"/>
      <c r="BX33" s="346"/>
      <c r="CA33" s="355"/>
      <c r="CB33" s="356"/>
      <c r="CC33" s="352"/>
      <c r="CD33" s="705"/>
      <c r="CE33" s="705"/>
      <c r="CF33" s="703"/>
      <c r="CG33" s="704"/>
      <c r="CH33" s="704"/>
      <c r="CI33" s="357"/>
      <c r="CL33" s="355"/>
      <c r="CM33" s="355"/>
      <c r="CN33" s="356"/>
      <c r="CO33" s="352"/>
      <c r="CP33" s="355"/>
      <c r="CQ33" s="356"/>
      <c r="CR33" s="356"/>
    </row>
    <row r="34" spans="2:96" ht="19.8" customHeight="1">
      <c r="B34" s="438" t="s">
        <v>17</v>
      </c>
      <c r="P34" s="435"/>
      <c r="Q34" s="465"/>
      <c r="R34" s="465"/>
      <c r="S34" s="466"/>
      <c r="T34" s="467"/>
      <c r="U34" s="778"/>
      <c r="V34" s="779"/>
      <c r="W34" s="779"/>
      <c r="X34" s="780"/>
      <c r="AB34" s="437"/>
      <c r="AC34" s="372"/>
      <c r="AD34" s="372"/>
      <c r="AE34" s="658">
        <f>IF(AC34&gt;AD34,AC34-AD34,0)</f>
        <v>0</v>
      </c>
      <c r="AF34" s="659">
        <f>IF(AD34&gt;AC34,AD34-AC34,0)</f>
        <v>0</v>
      </c>
      <c r="AG34" s="729" t="str">
        <f>IF(OR(AC33="",AC33=0),"",IF(AC22*0.3&gt;AC33,"","直接経費の1５％を超えています。"))</f>
        <v/>
      </c>
      <c r="AH34" s="730"/>
      <c r="AI34" s="730"/>
      <c r="AJ34" s="731"/>
      <c r="AN34" s="437"/>
      <c r="AO34" s="372"/>
      <c r="AP34" s="372"/>
      <c r="AQ34" s="471">
        <f>IF(AO34&gt;AP34,AO34-AP34,0)</f>
        <v>0</v>
      </c>
      <c r="AR34" s="472">
        <f>IF(AP34&gt;AO34,AP34-AO34,0)</f>
        <v>0</v>
      </c>
      <c r="AS34" s="729" t="str">
        <f>IF(OR(AO33="",AO33=0),"",IF(AO19*0.15&gt;AO33,"","直接経費の15％を超えています。"))</f>
        <v/>
      </c>
      <c r="AT34" s="730"/>
      <c r="AU34" s="730"/>
      <c r="AV34" s="731"/>
      <c r="AW34" s="346"/>
      <c r="AY34" s="724" t="s">
        <v>73</v>
      </c>
      <c r="AZ34" s="724"/>
      <c r="BA34" s="724"/>
      <c r="BB34" s="724"/>
      <c r="BE34" s="338"/>
      <c r="BF34" s="346"/>
      <c r="BH34" s="724" t="s">
        <v>73</v>
      </c>
      <c r="BI34" s="724"/>
      <c r="BJ34" s="724"/>
      <c r="BK34" s="724"/>
      <c r="BN34" s="338"/>
      <c r="BO34" s="346"/>
      <c r="BQ34" s="724" t="s">
        <v>73</v>
      </c>
      <c r="BR34" s="724"/>
      <c r="BS34" s="724"/>
      <c r="BT34" s="724"/>
      <c r="BW34" s="338"/>
      <c r="BX34" s="346"/>
      <c r="CA34" s="355"/>
      <c r="CB34" s="356"/>
      <c r="CC34" s="352"/>
      <c r="CD34" s="705"/>
      <c r="CE34" s="705"/>
      <c r="CF34" s="703"/>
      <c r="CG34" s="704"/>
      <c r="CH34" s="704"/>
      <c r="CI34" s="357"/>
      <c r="CL34" s="355"/>
      <c r="CM34" s="355"/>
      <c r="CN34" s="356"/>
      <c r="CO34" s="352"/>
      <c r="CP34" s="355"/>
      <c r="CQ34" s="356"/>
      <c r="CR34" s="356"/>
    </row>
    <row r="35" spans="2:96" ht="20.399999999999999" customHeight="1">
      <c r="B35" s="438" t="s">
        <v>18</v>
      </c>
      <c r="P35" s="396"/>
      <c r="Q35" s="443"/>
      <c r="R35" s="443"/>
      <c r="S35" s="444"/>
      <c r="T35" s="445"/>
      <c r="U35" s="446"/>
      <c r="V35" s="447"/>
      <c r="W35" s="447"/>
      <c r="X35" s="357"/>
      <c r="AB35" s="437"/>
      <c r="AC35" s="439"/>
      <c r="AD35" s="439"/>
      <c r="AE35" s="402"/>
      <c r="AF35" s="660"/>
      <c r="AG35" s="441"/>
      <c r="AH35" s="442"/>
      <c r="AI35" s="442"/>
      <c r="AJ35" s="384"/>
      <c r="AN35" s="437"/>
      <c r="AO35" s="439"/>
      <c r="AP35" s="439"/>
      <c r="AQ35" s="440"/>
      <c r="AR35" s="423"/>
      <c r="AS35" s="441"/>
      <c r="AT35" s="442"/>
      <c r="AU35" s="442"/>
      <c r="AV35" s="384"/>
      <c r="AW35" s="346"/>
      <c r="AZ35" s="810" t="s">
        <v>67</v>
      </c>
      <c r="BA35" s="810"/>
      <c r="BB35" s="810"/>
      <c r="BC35" s="811" t="s">
        <v>71</v>
      </c>
      <c r="BD35" s="811"/>
      <c r="BF35" s="425"/>
      <c r="BI35" s="810" t="s">
        <v>67</v>
      </c>
      <c r="BJ35" s="810"/>
      <c r="BK35" s="810"/>
      <c r="BL35" s="811" t="s">
        <v>71</v>
      </c>
      <c r="BM35" s="811"/>
      <c r="BN35" s="346"/>
      <c r="BO35" s="425"/>
      <c r="BR35" s="810" t="s">
        <v>67</v>
      </c>
      <c r="BS35" s="810"/>
      <c r="BT35" s="810"/>
      <c r="BU35" s="811" t="s">
        <v>71</v>
      </c>
      <c r="BV35" s="811"/>
      <c r="BW35" s="346"/>
      <c r="BX35" s="425"/>
      <c r="CA35" s="355"/>
      <c r="CB35" s="356"/>
      <c r="CC35" s="352"/>
      <c r="CD35" s="705"/>
      <c r="CE35" s="705"/>
      <c r="CF35" s="703"/>
      <c r="CG35" s="704"/>
      <c r="CH35" s="704"/>
      <c r="CI35" s="357"/>
      <c r="CL35" s="355"/>
      <c r="CM35" s="355"/>
      <c r="CN35" s="356"/>
      <c r="CO35" s="352"/>
      <c r="CP35" s="355"/>
      <c r="CQ35" s="356"/>
      <c r="CR35" s="356"/>
    </row>
    <row r="36" spans="2:96" ht="20.399999999999999" customHeight="1">
      <c r="P36" s="448" t="s">
        <v>11</v>
      </c>
      <c r="Q36" s="462">
        <f>'添付 委託費集計'!L41</f>
        <v>0</v>
      </c>
      <c r="R36" s="462">
        <f>'添付 委託費集計'!L67</f>
        <v>0</v>
      </c>
      <c r="S36" s="476">
        <f>IF(Q36&gt;R36,Q36-R36,0)</f>
        <v>0</v>
      </c>
      <c r="T36" s="477">
        <f>IF(R36&gt;Q36,R36-Q36,0)</f>
        <v>0</v>
      </c>
      <c r="U36" s="449"/>
      <c r="V36" s="450"/>
      <c r="W36" s="450"/>
      <c r="X36" s="384"/>
      <c r="AB36" s="396"/>
      <c r="AC36" s="443"/>
      <c r="AD36" s="443"/>
      <c r="AE36" s="661"/>
      <c r="AF36" s="662"/>
      <c r="AG36" s="446"/>
      <c r="AH36" s="447"/>
      <c r="AI36" s="447"/>
      <c r="AJ36" s="357"/>
      <c r="AN36" s="396"/>
      <c r="AO36" s="443"/>
      <c r="AP36" s="443"/>
      <c r="AQ36" s="444"/>
      <c r="AR36" s="445"/>
      <c r="AS36" s="446"/>
      <c r="AT36" s="447"/>
      <c r="AU36" s="447"/>
      <c r="AV36" s="357"/>
      <c r="AW36" s="346"/>
      <c r="AZ36" s="693" t="s">
        <v>68</v>
      </c>
      <c r="BA36" s="693" t="s">
        <v>88</v>
      </c>
      <c r="BB36" s="691" t="s">
        <v>89</v>
      </c>
      <c r="BC36" s="743">
        <f>AO8+AC8</f>
        <v>0</v>
      </c>
      <c r="BD36" s="744"/>
      <c r="BF36" s="346"/>
      <c r="BI36" s="693" t="s">
        <v>68</v>
      </c>
      <c r="BJ36" s="693" t="s">
        <v>88</v>
      </c>
      <c r="BK36" s="691" t="s">
        <v>89</v>
      </c>
      <c r="BL36" s="813">
        <f>AC8</f>
        <v>0</v>
      </c>
      <c r="BM36" s="814"/>
      <c r="BN36" s="346"/>
      <c r="BO36" s="346"/>
      <c r="BR36" s="693" t="s">
        <v>68</v>
      </c>
      <c r="BS36" s="693" t="s">
        <v>88</v>
      </c>
      <c r="BT36" s="691" t="s">
        <v>89</v>
      </c>
      <c r="BU36" s="813">
        <f>AO8</f>
        <v>0</v>
      </c>
      <c r="BV36" s="814"/>
      <c r="BW36" s="346"/>
      <c r="BX36" s="346"/>
      <c r="CA36" s="355"/>
      <c r="CB36" s="356"/>
      <c r="CC36" s="352"/>
      <c r="CD36" s="705"/>
      <c r="CE36" s="705"/>
      <c r="CF36" s="703"/>
      <c r="CG36" s="704"/>
      <c r="CH36" s="704"/>
      <c r="CI36" s="357"/>
      <c r="CL36" s="355"/>
      <c r="CM36" s="355"/>
      <c r="CN36" s="356"/>
      <c r="CO36" s="352"/>
      <c r="CP36" s="355"/>
      <c r="CQ36" s="356"/>
      <c r="CR36" s="356"/>
    </row>
    <row r="37" spans="2:96" ht="15.9" customHeight="1">
      <c r="B37" s="426" t="s">
        <v>192</v>
      </c>
      <c r="AB37" s="448" t="s">
        <v>11</v>
      </c>
      <c r="AC37" s="462">
        <f>'添付 委託費集計'!B41</f>
        <v>0</v>
      </c>
      <c r="AD37" s="462">
        <f>'添付 委託費集計'!B67</f>
        <v>0</v>
      </c>
      <c r="AE37" s="663">
        <f>IF(AC37&gt;AD37,AC37-AD37,0)</f>
        <v>0</v>
      </c>
      <c r="AF37" s="664">
        <f>IF(AD37&gt;AC37,AD37-AC37,0)</f>
        <v>0</v>
      </c>
      <c r="AG37" s="449"/>
      <c r="AH37" s="450"/>
      <c r="AI37" s="450"/>
      <c r="AJ37" s="384"/>
      <c r="AN37" s="448" t="s">
        <v>11</v>
      </c>
      <c r="AO37" s="462">
        <f>'添付 委託費集計'!C41</f>
        <v>0</v>
      </c>
      <c r="AP37" s="462">
        <f>'添付 委託費集計'!C67</f>
        <v>0</v>
      </c>
      <c r="AQ37" s="476">
        <f>IF(AO37&gt;AP37,AO37-AP37,0)</f>
        <v>0</v>
      </c>
      <c r="AR37" s="477">
        <f>IF(AP37&gt;AO37,AP37-AO37,0)</f>
        <v>0</v>
      </c>
      <c r="AS37" s="449"/>
      <c r="AT37" s="450"/>
      <c r="AU37" s="450"/>
      <c r="AV37" s="384"/>
      <c r="AZ37" s="751" t="s">
        <v>69</v>
      </c>
      <c r="BA37" s="760" t="s">
        <v>90</v>
      </c>
      <c r="BB37" s="790"/>
      <c r="BC37" s="792"/>
      <c r="BD37" s="793"/>
      <c r="BE37" s="346"/>
      <c r="BF37" s="346"/>
      <c r="BI37" s="751" t="s">
        <v>69</v>
      </c>
      <c r="BJ37" s="760" t="s">
        <v>90</v>
      </c>
      <c r="BK37" s="790"/>
      <c r="BL37" s="792"/>
      <c r="BM37" s="793"/>
      <c r="BN37" s="346"/>
      <c r="BO37" s="346"/>
      <c r="BR37" s="751" t="s">
        <v>69</v>
      </c>
      <c r="BS37" s="760" t="s">
        <v>90</v>
      </c>
      <c r="BT37" s="790"/>
      <c r="BU37" s="792"/>
      <c r="BV37" s="793"/>
      <c r="BW37" s="346"/>
      <c r="BX37" s="346"/>
      <c r="CA37" s="355"/>
      <c r="CB37" s="356"/>
      <c r="CC37" s="352"/>
      <c r="CD37" s="705"/>
      <c r="CE37" s="705"/>
      <c r="CF37" s="703"/>
      <c r="CG37" s="704"/>
      <c r="CH37" s="704"/>
      <c r="CI37" s="357"/>
      <c r="CL37" s="355"/>
      <c r="CM37" s="355"/>
      <c r="CN37" s="356"/>
      <c r="CO37" s="352"/>
      <c r="CP37" s="355"/>
      <c r="CQ37" s="356"/>
      <c r="CR37" s="356"/>
    </row>
    <row r="38" spans="2:96" ht="15.9" customHeight="1">
      <c r="B38" s="766"/>
      <c r="C38" s="766"/>
      <c r="D38" s="766"/>
      <c r="E38" s="766"/>
      <c r="F38" s="766"/>
      <c r="G38" s="766"/>
      <c r="H38" s="766"/>
      <c r="I38" s="766"/>
      <c r="J38" s="766"/>
      <c r="K38" s="766"/>
      <c r="L38" s="766"/>
      <c r="P38" s="767" t="str">
        <f>IF(Q7&gt;1,"","（注）研究管理運営業務を専門に行う研究管理運営機関を設置した場合のみ一般管理費を計上できます。")</f>
        <v>（注）研究管理運営業務を専門に行う研究管理運営機関を設置した場合のみ一般管理費を計上できます。</v>
      </c>
      <c r="Q38" s="767"/>
      <c r="R38" s="767"/>
      <c r="S38" s="767"/>
      <c r="T38" s="767"/>
      <c r="U38" s="767"/>
      <c r="V38" s="767"/>
      <c r="W38" s="767"/>
      <c r="X38" s="767"/>
      <c r="Y38" s="451"/>
      <c r="AB38" s="451"/>
      <c r="AC38" s="451"/>
      <c r="AD38" s="451"/>
      <c r="AE38" s="451"/>
      <c r="AF38" s="451"/>
      <c r="AG38" s="451"/>
      <c r="AH38" s="451"/>
      <c r="AI38" s="451"/>
      <c r="AJ38" s="451"/>
      <c r="AK38" s="451"/>
      <c r="AN38" s="451"/>
      <c r="AO38" s="451"/>
      <c r="AP38" s="451"/>
      <c r="AQ38" s="451"/>
      <c r="AR38" s="451"/>
      <c r="AS38" s="451"/>
      <c r="AT38" s="451"/>
      <c r="AU38" s="451"/>
      <c r="AV38" s="451"/>
      <c r="AW38" s="452"/>
      <c r="AZ38" s="774"/>
      <c r="BA38" s="773"/>
      <c r="BB38" s="791"/>
      <c r="BC38" s="794"/>
      <c r="BD38" s="795"/>
      <c r="BE38" s="346"/>
      <c r="BF38" s="346"/>
      <c r="BI38" s="774"/>
      <c r="BJ38" s="773"/>
      <c r="BK38" s="791"/>
      <c r="BL38" s="794"/>
      <c r="BM38" s="795"/>
      <c r="BN38" s="346"/>
      <c r="BO38" s="346"/>
      <c r="BR38" s="774"/>
      <c r="BS38" s="773"/>
      <c r="BT38" s="791"/>
      <c r="BU38" s="794"/>
      <c r="BV38" s="795"/>
      <c r="BW38" s="346"/>
      <c r="BX38" s="346"/>
      <c r="CA38" s="363"/>
      <c r="CB38" s="363"/>
      <c r="CC38" s="363"/>
      <c r="CD38" s="363"/>
      <c r="CE38" s="363"/>
      <c r="CF38" s="363"/>
      <c r="CG38" s="363"/>
      <c r="CH38" s="363"/>
      <c r="CI38" s="363"/>
      <c r="CL38" s="363"/>
      <c r="CM38" s="363"/>
      <c r="CN38" s="363"/>
      <c r="CO38" s="363"/>
      <c r="CP38" s="363"/>
      <c r="CQ38" s="363"/>
      <c r="CR38" s="363"/>
    </row>
    <row r="39" spans="2:96" ht="15.9" customHeight="1">
      <c r="B39" s="766"/>
      <c r="C39" s="766"/>
      <c r="D39" s="766"/>
      <c r="E39" s="766"/>
      <c r="F39" s="766"/>
      <c r="G39" s="766"/>
      <c r="H39" s="766"/>
      <c r="I39" s="766"/>
      <c r="J39" s="766"/>
      <c r="K39" s="766"/>
      <c r="L39" s="766"/>
      <c r="P39" s="767"/>
      <c r="Q39" s="767"/>
      <c r="R39" s="767"/>
      <c r="S39" s="767"/>
      <c r="T39" s="767"/>
      <c r="U39" s="767"/>
      <c r="V39" s="767"/>
      <c r="W39" s="767"/>
      <c r="X39" s="767"/>
      <c r="Y39" s="451"/>
      <c r="AB39" s="451"/>
      <c r="AC39" s="451"/>
      <c r="AD39" s="451"/>
      <c r="AE39" s="451"/>
      <c r="AF39" s="451"/>
      <c r="AG39" s="451"/>
      <c r="AH39" s="451"/>
      <c r="AI39" s="451"/>
      <c r="AJ39" s="451"/>
      <c r="AK39" s="451"/>
      <c r="AN39" s="451"/>
      <c r="AO39" s="451"/>
      <c r="AP39" s="451"/>
      <c r="AQ39" s="451"/>
      <c r="AR39" s="451"/>
      <c r="AS39" s="451"/>
      <c r="AT39" s="451"/>
      <c r="AU39" s="451"/>
      <c r="AV39" s="451"/>
      <c r="AW39" s="452"/>
      <c r="AZ39" s="774"/>
      <c r="BA39" s="376" t="s">
        <v>88</v>
      </c>
      <c r="BB39" s="691"/>
      <c r="BC39" s="743">
        <f>BS7+BS7</f>
        <v>0</v>
      </c>
      <c r="BD39" s="744"/>
      <c r="BE39" s="346"/>
      <c r="BF39" s="346"/>
      <c r="BI39" s="774"/>
      <c r="BJ39" s="376" t="s">
        <v>88</v>
      </c>
      <c r="BK39" s="691"/>
      <c r="BL39" s="813">
        <f>BJ7</f>
        <v>0</v>
      </c>
      <c r="BM39" s="814"/>
      <c r="BN39" s="346"/>
      <c r="BO39" s="346"/>
      <c r="BR39" s="774"/>
      <c r="BS39" s="376" t="s">
        <v>88</v>
      </c>
      <c r="BT39" s="691"/>
      <c r="BU39" s="813">
        <f>BS7</f>
        <v>0</v>
      </c>
      <c r="BV39" s="814"/>
      <c r="BW39" s="346"/>
      <c r="BX39" s="346"/>
      <c r="CA39" s="407" t="s">
        <v>22</v>
      </c>
      <c r="CB39" s="408"/>
      <c r="CC39" s="408"/>
      <c r="CD39" s="408"/>
      <c r="CE39" s="408"/>
      <c r="CF39" s="408"/>
      <c r="CG39" s="409"/>
      <c r="CH39" s="468">
        <f>SUM(CH25:CH37)</f>
        <v>0</v>
      </c>
      <c r="CI39" s="408"/>
      <c r="CL39" s="407" t="s">
        <v>22</v>
      </c>
      <c r="CM39" s="407"/>
      <c r="CN39" s="408"/>
      <c r="CO39" s="468">
        <f>SUM(CO27:CO37)</f>
        <v>0</v>
      </c>
      <c r="CP39" s="409"/>
      <c r="CQ39" s="410"/>
      <c r="CR39" s="408"/>
    </row>
    <row r="40" spans="2:96" ht="15.9" customHeight="1">
      <c r="B40" s="766"/>
      <c r="C40" s="766"/>
      <c r="D40" s="766"/>
      <c r="E40" s="766"/>
      <c r="F40" s="766"/>
      <c r="G40" s="766"/>
      <c r="H40" s="766"/>
      <c r="I40" s="766"/>
      <c r="J40" s="766"/>
      <c r="K40" s="766"/>
      <c r="L40" s="766"/>
      <c r="AZ40" s="763"/>
      <c r="BA40" s="376" t="s">
        <v>91</v>
      </c>
      <c r="BB40" s="691" t="s">
        <v>92</v>
      </c>
      <c r="BC40" s="743">
        <f>SUM(BC37:BD39)</f>
        <v>0</v>
      </c>
      <c r="BD40" s="744"/>
      <c r="BE40" s="346"/>
      <c r="BF40" s="346"/>
      <c r="BI40" s="763"/>
      <c r="BJ40" s="376" t="s">
        <v>91</v>
      </c>
      <c r="BK40" s="691" t="s">
        <v>92</v>
      </c>
      <c r="BL40" s="813">
        <f>SUM(BL37:BM39)</f>
        <v>0</v>
      </c>
      <c r="BM40" s="814"/>
      <c r="BN40" s="346"/>
      <c r="BO40" s="346"/>
      <c r="BR40" s="763"/>
      <c r="BS40" s="376" t="s">
        <v>91</v>
      </c>
      <c r="BT40" s="691" t="s">
        <v>92</v>
      </c>
      <c r="BU40" s="813">
        <f>SUM(BU37:BV39)</f>
        <v>0</v>
      </c>
      <c r="BV40" s="814"/>
      <c r="BW40" s="346"/>
      <c r="BX40" s="346"/>
    </row>
    <row r="41" spans="2:96" ht="22.2" customHeight="1">
      <c r="AZ41" s="757" t="s">
        <v>70</v>
      </c>
      <c r="BA41" s="799"/>
      <c r="BB41" s="790" t="s">
        <v>125</v>
      </c>
      <c r="BC41" s="792">
        <f>ROUNDUP(BC36/2,0)</f>
        <v>0</v>
      </c>
      <c r="BD41" s="793"/>
      <c r="BE41" s="346"/>
      <c r="BF41" s="346"/>
      <c r="BI41" s="757" t="s">
        <v>70</v>
      </c>
      <c r="BJ41" s="799"/>
      <c r="BK41" s="790" t="s">
        <v>125</v>
      </c>
      <c r="BL41" s="815">
        <f>ROUNDUP(BL36/2,0)</f>
        <v>0</v>
      </c>
      <c r="BM41" s="816"/>
      <c r="BN41" s="346"/>
      <c r="BO41" s="346"/>
      <c r="BR41" s="757" t="s">
        <v>70</v>
      </c>
      <c r="BS41" s="799"/>
      <c r="BT41" s="790" t="s">
        <v>125</v>
      </c>
      <c r="BU41" s="815">
        <f>ROUNDUP(BU36/2,0)</f>
        <v>0</v>
      </c>
      <c r="BV41" s="816"/>
      <c r="BW41" s="346"/>
      <c r="BX41" s="346"/>
      <c r="CA41" s="654" t="str">
        <f>IF(AND(CA5="",CA6="",CA7="",CA8=""),"（記載要領）","    ")</f>
        <v>（記載要領）</v>
      </c>
      <c r="CB41" s="587"/>
      <c r="CC41" s="587"/>
      <c r="CD41" s="587"/>
      <c r="CE41" s="587"/>
      <c r="CF41" s="587"/>
      <c r="CG41" s="587"/>
      <c r="CH41" s="587"/>
      <c r="CI41" s="587"/>
    </row>
    <row r="42" spans="2:96" ht="15.9" customHeight="1">
      <c r="B42" s="426" t="s">
        <v>94</v>
      </c>
      <c r="AZ42" s="800"/>
      <c r="BA42" s="801"/>
      <c r="BB42" s="807"/>
      <c r="BC42" s="808"/>
      <c r="BD42" s="809"/>
      <c r="BE42" s="346"/>
      <c r="BF42" s="346"/>
      <c r="BI42" s="800"/>
      <c r="BJ42" s="801"/>
      <c r="BK42" s="807"/>
      <c r="BL42" s="817"/>
      <c r="BM42" s="818"/>
      <c r="BN42" s="346"/>
      <c r="BO42" s="346"/>
      <c r="BR42" s="800"/>
      <c r="BS42" s="801"/>
      <c r="BT42" s="807"/>
      <c r="BU42" s="817"/>
      <c r="BV42" s="818"/>
      <c r="BW42" s="346"/>
      <c r="BX42" s="346"/>
      <c r="CA42" s="781" t="str">
        <f>IF(AND(CA5="",CA6="",CA7="",CA8=""),"・ 購入の場合は、備考欄に取得年月日を記載すること。","    ")</f>
        <v>・ 購入の場合は、備考欄に取得年月日を記載すること。</v>
      </c>
      <c r="CB42" s="781"/>
      <c r="CC42" s="781"/>
      <c r="CD42" s="781"/>
      <c r="CE42" s="781"/>
      <c r="CF42" s="781"/>
      <c r="CG42" s="781"/>
      <c r="CH42" s="781"/>
      <c r="CI42" s="781"/>
      <c r="CL42" s="340" t="str">
        <f>IF(AND(CL7="",CL8="",CL9="",CL10=""),"（記載要領）","  ")</f>
        <v>（記載要領）</v>
      </c>
    </row>
    <row r="43" spans="2:96" ht="15.9" customHeight="1">
      <c r="B43" s="438" t="s">
        <v>95</v>
      </c>
      <c r="AZ43" s="802"/>
      <c r="BA43" s="803"/>
      <c r="BB43" s="791"/>
      <c r="BC43" s="794"/>
      <c r="BD43" s="795"/>
      <c r="BE43" s="346"/>
      <c r="BF43" s="346"/>
      <c r="BI43" s="802"/>
      <c r="BJ43" s="803"/>
      <c r="BK43" s="791"/>
      <c r="BL43" s="819"/>
      <c r="BM43" s="820"/>
      <c r="BN43" s="346"/>
      <c r="BO43" s="346"/>
      <c r="BR43" s="802"/>
      <c r="BS43" s="803"/>
      <c r="BT43" s="791"/>
      <c r="BU43" s="819"/>
      <c r="BV43" s="820"/>
      <c r="BW43" s="346"/>
      <c r="BX43" s="346"/>
      <c r="BY43" s="336"/>
      <c r="BZ43" s="336"/>
      <c r="CA43" s="716" t="str">
        <f>IF(COUNTIF(CA6:CA13,"")=8,CA99,"  ")</f>
        <v>・ リースによる物品の導入についても記載すること。（レンタルについては記載不要）
　 単価及び金額欄は、当該年度にかかる単価・リース料の額を記載すること。
　 備考欄は、リースの種類（ファイナンス又はオペリーテイングリース）、リース期間、リース期間月数、
　 リース料総額を記載すること。
・ 所有機関欄は、リース会社でなく、リース料金を支払っている機関を記載すること。
・ 耐用年数（処分制限年月日欄）には、当該機械の耐用年数を記載するとともに、下段に括弧書きで
　 耐用年数の期間が終了する年月日を記載すること。
・ 継続使用の有無には、該当する場合「有」、しない場合「無」を記載すること。</v>
      </c>
      <c r="CB43" s="716"/>
      <c r="CC43" s="716"/>
      <c r="CD43" s="716"/>
      <c r="CE43" s="716"/>
      <c r="CF43" s="716"/>
      <c r="CG43" s="716"/>
      <c r="CH43" s="716"/>
      <c r="CI43" s="716"/>
      <c r="CL43" s="724" t="str">
        <f>IF(AND(CL7="",CL8="",CL9="",CL10=""),"・試作品等が複数の部分により構成される場合には、その部分を試作品等の内訳として記載すること。","")</f>
        <v>・試作品等が複数の部分により構成される場合には、その部分を試作品等の内訳として記載すること。</v>
      </c>
      <c r="CM43" s="724"/>
      <c r="CN43" s="724"/>
      <c r="CO43" s="724"/>
      <c r="CP43" s="724"/>
      <c r="CQ43" s="724"/>
    </row>
    <row r="44" spans="2:96" ht="15.9" customHeight="1">
      <c r="AZ44" s="810" t="s">
        <v>62</v>
      </c>
      <c r="BA44" s="810"/>
      <c r="BB44" s="811" t="s">
        <v>93</v>
      </c>
      <c r="BC44" s="812">
        <f>BC40-BC41</f>
        <v>0</v>
      </c>
      <c r="BD44" s="812"/>
      <c r="BE44" s="742" t="str">
        <f>IF(BC44&lt;BC41,"自己資金が成立下限額以下です。不足分を自己資金に追加してください。","")</f>
        <v/>
      </c>
      <c r="BF44" s="346"/>
      <c r="BI44" s="737" t="s">
        <v>62</v>
      </c>
      <c r="BJ44" s="738"/>
      <c r="BK44" s="691" t="s">
        <v>93</v>
      </c>
      <c r="BL44" s="821">
        <f>BL40-BL41</f>
        <v>0</v>
      </c>
      <c r="BM44" s="822"/>
      <c r="BN44" s="346"/>
      <c r="BO44" s="346"/>
      <c r="BR44" s="690" t="s">
        <v>62</v>
      </c>
      <c r="BS44" s="692"/>
      <c r="BT44" s="691" t="s">
        <v>93</v>
      </c>
      <c r="BU44" s="821">
        <f>BU40-BU41</f>
        <v>0</v>
      </c>
      <c r="BV44" s="822"/>
      <c r="BW44" s="346"/>
      <c r="BX44" s="346"/>
      <c r="BY44" s="336"/>
      <c r="BZ44" s="336"/>
      <c r="CA44" s="716"/>
      <c r="CB44" s="716"/>
      <c r="CC44" s="716"/>
      <c r="CD44" s="716"/>
      <c r="CE44" s="716"/>
      <c r="CF44" s="716"/>
      <c r="CG44" s="716"/>
      <c r="CH44" s="716"/>
      <c r="CI44" s="716"/>
      <c r="CL44" s="724" t="str">
        <f>IF(AND(CL7="",CL8="",CL9="",CL10=""),"・「製造又は取得価格」欄は、当該試作品等の直接材料費の額を記載すること。","")</f>
        <v>・「製造又は取得価格」欄は、当該試作品等の直接材料費の額を記載すること。</v>
      </c>
      <c r="CM44" s="724"/>
      <c r="CN44" s="724"/>
      <c r="CO44" s="724"/>
      <c r="CP44" s="724"/>
      <c r="CQ44" s="724"/>
    </row>
    <row r="45" spans="2:96" ht="15.9" customHeight="1">
      <c r="AZ45" s="810"/>
      <c r="BA45" s="810"/>
      <c r="BB45" s="811"/>
      <c r="BC45" s="812"/>
      <c r="BD45" s="812"/>
      <c r="BE45" s="742"/>
      <c r="BF45" s="346"/>
      <c r="BN45" s="346"/>
      <c r="BO45" s="346"/>
      <c r="BW45" s="346"/>
      <c r="BX45" s="346"/>
      <c r="BY45" s="336"/>
      <c r="BZ45" s="336"/>
      <c r="CA45" s="716"/>
      <c r="CB45" s="716"/>
      <c r="CC45" s="716"/>
      <c r="CD45" s="716"/>
      <c r="CE45" s="716"/>
      <c r="CF45" s="716"/>
      <c r="CG45" s="716"/>
      <c r="CH45" s="716"/>
      <c r="CI45" s="716"/>
      <c r="CL45" s="724" t="str">
        <f>IF(AND(CL7="",CL8="",CL9="",CL10=""),"・「資産計上した場合の年月」欄は、各年度中に資産計上した場合に記載すること。","")</f>
        <v>・「資産計上した場合の年月」欄は、各年度中に資産計上した場合に記載すること。</v>
      </c>
      <c r="CM45" s="724"/>
      <c r="CN45" s="724"/>
      <c r="CO45" s="724"/>
      <c r="CP45" s="724"/>
      <c r="CQ45" s="724"/>
    </row>
    <row r="46" spans="2:96" ht="15.9" customHeight="1">
      <c r="BE46" s="346"/>
      <c r="BF46" s="346"/>
      <c r="BN46" s="346"/>
      <c r="BO46" s="346"/>
      <c r="BW46" s="346"/>
      <c r="BX46" s="346"/>
      <c r="BY46" s="336"/>
      <c r="BZ46" s="336"/>
      <c r="CA46" s="716"/>
      <c r="CB46" s="716"/>
      <c r="CC46" s="716"/>
      <c r="CD46" s="716"/>
      <c r="CE46" s="716"/>
      <c r="CF46" s="716"/>
      <c r="CG46" s="716"/>
      <c r="CH46" s="716"/>
      <c r="CI46" s="716"/>
      <c r="CL46" s="788" t="str">
        <f>IF(AND(CL7="",CL8="",CL9="",CL10=""),"・「備考」欄には、委託先において、事業終了までに試作品等を完成品として資産計上する予定
    がある場合に、その旨を記載すること。","")</f>
        <v>・「備考」欄には、委託先において、事業終了までに試作品等を完成品として資産計上する予定
    がある場合に、その旨を記載すること。</v>
      </c>
      <c r="CM46" s="788"/>
      <c r="CN46" s="788"/>
      <c r="CO46" s="788"/>
      <c r="CP46" s="788"/>
      <c r="CQ46" s="788"/>
    </row>
    <row r="47" spans="2:96" ht="15.9" customHeight="1">
      <c r="B47" s="740" t="str">
        <f>IF(B30&lt;&gt;"","","※添付資料を併せて提出してください。")</f>
        <v>※添付資料を併せて提出してください。</v>
      </c>
      <c r="C47" s="740"/>
      <c r="D47" s="740"/>
      <c r="E47" s="740"/>
      <c r="F47" s="740"/>
      <c r="G47" s="740"/>
      <c r="H47" s="740"/>
      <c r="I47" s="740"/>
      <c r="J47" s="740"/>
      <c r="K47" s="740"/>
      <c r="L47" s="740"/>
      <c r="BE47" s="346"/>
      <c r="BF47" s="346"/>
      <c r="BN47" s="346"/>
      <c r="BO47" s="346"/>
      <c r="BW47" s="346"/>
      <c r="BX47" s="346"/>
      <c r="BY47" s="336"/>
      <c r="BZ47" s="336"/>
      <c r="CA47" s="716"/>
      <c r="CB47" s="716"/>
      <c r="CC47" s="716"/>
      <c r="CD47" s="716"/>
      <c r="CE47" s="716"/>
      <c r="CF47" s="716"/>
      <c r="CG47" s="716"/>
      <c r="CH47" s="716"/>
      <c r="CI47" s="716"/>
      <c r="CL47" s="788"/>
      <c r="CM47" s="788"/>
      <c r="CN47" s="788"/>
      <c r="CO47" s="788"/>
      <c r="CP47" s="788"/>
      <c r="CQ47" s="788"/>
    </row>
    <row r="48" spans="2:96" ht="23.4" customHeight="1">
      <c r="BE48" s="338"/>
      <c r="BF48" s="453"/>
      <c r="BN48" s="338"/>
      <c r="BO48" s="453"/>
      <c r="BW48" s="338"/>
      <c r="BX48" s="453"/>
      <c r="BY48" s="336"/>
      <c r="BZ48" s="336"/>
      <c r="CA48" s="716"/>
      <c r="CB48" s="716"/>
      <c r="CC48" s="716"/>
      <c r="CD48" s="716"/>
      <c r="CE48" s="716"/>
      <c r="CF48" s="716"/>
      <c r="CG48" s="716"/>
      <c r="CH48" s="716"/>
      <c r="CI48" s="716"/>
    </row>
    <row r="49" spans="1:89" ht="15.9" customHeight="1">
      <c r="BE49" s="346"/>
      <c r="BF49" s="346"/>
      <c r="BN49" s="346"/>
      <c r="BO49" s="346"/>
      <c r="BW49" s="346"/>
      <c r="BX49" s="346"/>
      <c r="BY49" s="336"/>
      <c r="BZ49" s="336"/>
      <c r="CA49" s="716"/>
      <c r="CB49" s="716"/>
      <c r="CC49" s="716"/>
      <c r="CD49" s="716"/>
      <c r="CE49" s="716"/>
      <c r="CF49" s="716"/>
      <c r="CG49" s="716"/>
      <c r="CH49" s="716"/>
      <c r="CI49" s="716"/>
    </row>
    <row r="50" spans="1:89" ht="15.9" customHeight="1">
      <c r="A50" s="740"/>
      <c r="B50" s="740"/>
      <c r="C50" s="740"/>
      <c r="D50" s="740"/>
      <c r="E50" s="740"/>
      <c r="F50" s="740"/>
      <c r="G50" s="740"/>
      <c r="H50" s="740"/>
      <c r="I50" s="740"/>
      <c r="J50" s="740"/>
      <c r="K50" s="740"/>
      <c r="L50" s="455"/>
      <c r="M50" s="455"/>
      <c r="N50" s="453"/>
      <c r="O50" s="453"/>
      <c r="P50" s="453"/>
      <c r="Q50" s="453"/>
      <c r="R50" s="453"/>
      <c r="S50" s="453"/>
      <c r="T50" s="453"/>
      <c r="U50" s="453"/>
      <c r="V50" s="453"/>
      <c r="W50" s="453"/>
      <c r="X50" s="453"/>
      <c r="Y50" s="453"/>
      <c r="Z50" s="453"/>
      <c r="AA50" s="453"/>
      <c r="AB50" s="453"/>
      <c r="AC50" s="453"/>
      <c r="AD50" s="453"/>
      <c r="AE50" s="453"/>
      <c r="AF50" s="453"/>
      <c r="AG50" s="453"/>
      <c r="AH50" s="453"/>
      <c r="AI50" s="453"/>
      <c r="AJ50" s="453"/>
      <c r="AK50" s="453"/>
      <c r="AL50" s="453"/>
      <c r="AM50" s="453"/>
      <c r="AN50" s="453"/>
      <c r="AO50" s="453"/>
      <c r="AP50" s="453"/>
      <c r="AQ50" s="453"/>
      <c r="AR50" s="453"/>
      <c r="AS50" s="453"/>
      <c r="AT50" s="453"/>
      <c r="AU50" s="453"/>
      <c r="AV50" s="453"/>
      <c r="AW50" s="453"/>
      <c r="BA50" s="454"/>
      <c r="BB50" s="454"/>
      <c r="BC50" s="454"/>
      <c r="BD50" s="454"/>
      <c r="BJ50" s="454"/>
      <c r="BK50" s="454"/>
      <c r="BL50" s="454"/>
      <c r="BM50" s="454"/>
      <c r="BS50" s="454"/>
      <c r="BT50" s="454"/>
      <c r="BU50" s="454"/>
      <c r="BV50" s="454"/>
      <c r="BY50" s="717"/>
      <c r="BZ50" s="718"/>
      <c r="CA50" s="718"/>
      <c r="CB50" s="718"/>
      <c r="CC50" s="718"/>
      <c r="CD50" s="718"/>
      <c r="CE50" s="718"/>
      <c r="CF50" s="718"/>
      <c r="CG50" s="718"/>
      <c r="CH50" s="718"/>
      <c r="CI50" s="718"/>
      <c r="CJ50" s="453"/>
      <c r="CK50" s="456"/>
    </row>
    <row r="51" spans="1:89" ht="15.9" customHeight="1">
      <c r="AX51" s="453"/>
      <c r="AY51" s="453"/>
      <c r="BG51" s="453"/>
      <c r="BH51" s="453"/>
      <c r="BP51" s="453"/>
      <c r="BQ51" s="453"/>
      <c r="BY51" s="336"/>
      <c r="BZ51" s="336"/>
      <c r="CA51" s="336"/>
      <c r="CB51" s="336"/>
      <c r="CC51" s="336"/>
      <c r="CD51" s="336"/>
      <c r="CE51" s="336"/>
      <c r="CF51" s="336"/>
      <c r="CG51" s="336"/>
      <c r="CH51" s="336"/>
      <c r="CI51" s="336"/>
    </row>
    <row r="52" spans="1:89" ht="15.9" customHeight="1">
      <c r="BE52" s="457"/>
      <c r="BF52" s="457"/>
      <c r="BN52" s="457"/>
      <c r="BO52" s="457"/>
      <c r="BW52" s="457"/>
      <c r="BX52" s="457"/>
      <c r="BY52" s="336"/>
      <c r="BZ52" s="336"/>
      <c r="CA52" s="336"/>
      <c r="CB52" s="336"/>
      <c r="CC52" s="336"/>
      <c r="CD52" s="336"/>
      <c r="CE52" s="336"/>
      <c r="CF52" s="336"/>
      <c r="CG52" s="336"/>
      <c r="CH52" s="336"/>
      <c r="CI52" s="336"/>
    </row>
    <row r="53" spans="1:89" ht="15.9" customHeight="1">
      <c r="AZ53" s="457"/>
      <c r="BA53" s="457"/>
      <c r="BB53" s="457"/>
      <c r="BC53" s="457"/>
      <c r="BD53" s="457"/>
      <c r="BI53" s="457"/>
      <c r="BJ53" s="457"/>
      <c r="BK53" s="457"/>
      <c r="BL53" s="457"/>
      <c r="BM53" s="457"/>
      <c r="BR53" s="457"/>
      <c r="BS53" s="457"/>
      <c r="BT53" s="457"/>
      <c r="BU53" s="457"/>
      <c r="BV53" s="457"/>
      <c r="BY53" s="336"/>
      <c r="BZ53" s="336"/>
      <c r="CA53" s="336"/>
      <c r="CB53" s="336"/>
      <c r="CC53" s="336"/>
      <c r="CD53" s="336"/>
      <c r="CE53" s="336"/>
      <c r="CF53" s="336"/>
      <c r="CG53" s="336"/>
      <c r="CH53" s="336"/>
      <c r="CI53" s="336"/>
    </row>
    <row r="54" spans="1:89" ht="15.9" customHeight="1">
      <c r="BY54" s="336"/>
      <c r="BZ54" s="336"/>
      <c r="CA54" s="336"/>
      <c r="CB54" s="336"/>
      <c r="CC54" s="336"/>
      <c r="CD54" s="336"/>
      <c r="CE54" s="336"/>
      <c r="CF54" s="336"/>
      <c r="CG54" s="336"/>
      <c r="CH54" s="336"/>
      <c r="CI54" s="336"/>
    </row>
    <row r="55" spans="1:89" ht="15.9" customHeight="1">
      <c r="AY55" s="457"/>
      <c r="BH55" s="457"/>
      <c r="BQ55" s="457"/>
      <c r="BY55" s="336"/>
      <c r="BZ55" s="336"/>
      <c r="CA55" s="336"/>
      <c r="CB55" s="336"/>
      <c r="CC55" s="336"/>
      <c r="CD55" s="336"/>
      <c r="CE55" s="336"/>
      <c r="CF55" s="336"/>
      <c r="CG55" s="336"/>
      <c r="CH55" s="336"/>
      <c r="CI55" s="336"/>
    </row>
    <row r="56" spans="1:89" ht="15.9" customHeight="1">
      <c r="BY56" s="336"/>
      <c r="BZ56" s="336"/>
      <c r="CA56" s="336"/>
      <c r="CB56" s="336"/>
      <c r="CC56" s="336"/>
      <c r="CD56" s="336"/>
      <c r="CE56" s="336"/>
      <c r="CF56" s="336"/>
      <c r="CG56" s="336"/>
      <c r="CH56" s="336"/>
      <c r="CI56" s="336"/>
    </row>
    <row r="57" spans="1:89" ht="15.9" customHeight="1">
      <c r="BY57" s="336"/>
      <c r="BZ57" s="336"/>
      <c r="CA57" s="336"/>
      <c r="CB57" s="336"/>
      <c r="CC57" s="336"/>
      <c r="CD57" s="336"/>
      <c r="CE57" s="336"/>
      <c r="CF57" s="336"/>
      <c r="CG57" s="336"/>
      <c r="CH57" s="336"/>
      <c r="CI57" s="336"/>
    </row>
    <row r="58" spans="1:89" ht="15.9" customHeight="1">
      <c r="BY58" s="336"/>
      <c r="BZ58" s="336"/>
      <c r="CA58" s="336"/>
      <c r="CB58" s="336"/>
      <c r="CC58" s="336"/>
      <c r="CD58" s="336"/>
      <c r="CE58" s="336"/>
      <c r="CF58" s="336"/>
      <c r="CG58" s="336"/>
      <c r="CH58" s="336"/>
      <c r="CI58" s="336"/>
    </row>
    <row r="59" spans="1:89" ht="15.9" customHeight="1">
      <c r="BY59" s="336"/>
      <c r="BZ59" s="336"/>
      <c r="CA59" s="336"/>
      <c r="CB59" s="336"/>
      <c r="CC59" s="336"/>
      <c r="CD59" s="336"/>
      <c r="CE59" s="336"/>
      <c r="CF59" s="336"/>
      <c r="CG59" s="336"/>
      <c r="CH59" s="336"/>
      <c r="CI59" s="336"/>
    </row>
    <row r="60" spans="1:89" ht="15.9" customHeight="1">
      <c r="BY60" s="336"/>
      <c r="BZ60" s="336"/>
      <c r="CA60" s="336"/>
      <c r="CB60" s="336"/>
      <c r="CC60" s="336"/>
      <c r="CD60" s="336"/>
      <c r="CE60" s="336"/>
      <c r="CF60" s="336"/>
      <c r="CG60" s="336"/>
      <c r="CH60" s="336"/>
      <c r="CI60" s="336"/>
    </row>
    <row r="61" spans="1:89" ht="15.9" customHeight="1">
      <c r="BY61" s="336"/>
      <c r="BZ61" s="336"/>
      <c r="CA61" s="336"/>
      <c r="CB61" s="336"/>
      <c r="CC61" s="336"/>
      <c r="CD61" s="336"/>
      <c r="CE61" s="336"/>
      <c r="CF61" s="336"/>
      <c r="CG61" s="336"/>
      <c r="CH61" s="336"/>
      <c r="CI61" s="336"/>
    </row>
    <row r="62" spans="1:89" ht="15.9" customHeight="1">
      <c r="BY62" s="336"/>
      <c r="BZ62" s="336"/>
      <c r="CA62" s="336"/>
      <c r="CB62" s="336"/>
      <c r="CC62" s="336"/>
      <c r="CD62" s="336"/>
      <c r="CE62" s="336"/>
      <c r="CF62" s="336"/>
      <c r="CG62" s="336"/>
      <c r="CH62" s="336"/>
      <c r="CI62" s="336"/>
    </row>
    <row r="63" spans="1:89" ht="15.9" customHeight="1">
      <c r="BY63" s="336"/>
      <c r="BZ63" s="336"/>
      <c r="CA63" s="336"/>
      <c r="CB63" s="336"/>
      <c r="CC63" s="336"/>
      <c r="CD63" s="336"/>
      <c r="CE63" s="336"/>
      <c r="CF63" s="336"/>
      <c r="CG63" s="336"/>
      <c r="CH63" s="336"/>
      <c r="CI63" s="336"/>
    </row>
    <row r="64" spans="1:89" ht="15.9" customHeight="1">
      <c r="BY64" s="336"/>
      <c r="BZ64" s="336"/>
      <c r="CA64" s="336"/>
      <c r="CB64" s="336"/>
      <c r="CC64" s="336"/>
      <c r="CD64" s="336"/>
      <c r="CE64" s="336"/>
      <c r="CF64" s="336"/>
      <c r="CG64" s="336"/>
      <c r="CH64" s="336"/>
      <c r="CI64" s="336"/>
    </row>
    <row r="65" spans="77:87" ht="15.9" customHeight="1">
      <c r="BY65" s="336"/>
      <c r="BZ65" s="336"/>
      <c r="CA65" s="336"/>
      <c r="CB65" s="336"/>
      <c r="CC65" s="336"/>
      <c r="CD65" s="336"/>
      <c r="CE65" s="336"/>
      <c r="CF65" s="336"/>
      <c r="CG65" s="336"/>
      <c r="CH65" s="336"/>
      <c r="CI65" s="336"/>
    </row>
    <row r="66" spans="77:87" ht="15.9" customHeight="1">
      <c r="BY66" s="336"/>
      <c r="BZ66" s="336"/>
      <c r="CA66" s="336"/>
      <c r="CB66" s="336"/>
      <c r="CC66" s="336"/>
      <c r="CD66" s="336"/>
      <c r="CE66" s="336"/>
      <c r="CF66" s="336"/>
      <c r="CG66" s="336"/>
      <c r="CH66" s="336"/>
      <c r="CI66" s="336"/>
    </row>
    <row r="67" spans="77:87" ht="15.9" customHeight="1">
      <c r="BY67" s="336"/>
      <c r="BZ67" s="336"/>
      <c r="CA67" s="336"/>
      <c r="CB67" s="336"/>
      <c r="CC67" s="336"/>
      <c r="CD67" s="336"/>
      <c r="CE67" s="336"/>
      <c r="CF67" s="336"/>
      <c r="CG67" s="336"/>
      <c r="CH67" s="336"/>
      <c r="CI67" s="336"/>
    </row>
    <row r="68" spans="77:87" ht="15.9" customHeight="1">
      <c r="BY68" s="336"/>
      <c r="BZ68" s="336"/>
      <c r="CA68" s="336"/>
      <c r="CB68" s="336"/>
      <c r="CC68" s="336"/>
      <c r="CD68" s="336"/>
      <c r="CE68" s="336"/>
      <c r="CF68" s="336"/>
      <c r="CG68" s="336"/>
      <c r="CH68" s="336"/>
      <c r="CI68" s="336"/>
    </row>
    <row r="69" spans="77:87" ht="15.9" customHeight="1">
      <c r="BY69" s="336"/>
      <c r="BZ69" s="336"/>
      <c r="CA69" s="336"/>
      <c r="CB69" s="336"/>
      <c r="CC69" s="336"/>
      <c r="CD69" s="336"/>
      <c r="CE69" s="336"/>
      <c r="CF69" s="336"/>
      <c r="CG69" s="336"/>
      <c r="CH69" s="336"/>
      <c r="CI69" s="336"/>
    </row>
    <row r="70" spans="77:87" ht="15" customHeight="1">
      <c r="BY70" s="336"/>
      <c r="BZ70" s="336"/>
      <c r="CA70" s="336"/>
      <c r="CB70" s="336"/>
      <c r="CC70" s="336"/>
      <c r="CD70" s="336"/>
      <c r="CE70" s="336"/>
      <c r="CF70" s="336"/>
      <c r="CG70" s="336"/>
      <c r="CH70" s="336"/>
      <c r="CI70" s="336"/>
    </row>
    <row r="71" spans="77:87" ht="15" customHeight="1">
      <c r="BY71" s="336"/>
      <c r="BZ71" s="336"/>
      <c r="CA71" s="336"/>
      <c r="CB71" s="336"/>
      <c r="CC71" s="336"/>
      <c r="CD71" s="336"/>
      <c r="CE71" s="336"/>
      <c r="CF71" s="336"/>
      <c r="CG71" s="336"/>
      <c r="CH71" s="336"/>
      <c r="CI71" s="336"/>
    </row>
    <row r="72" spans="77:87" ht="15" customHeight="1">
      <c r="BY72" s="336"/>
      <c r="BZ72" s="336"/>
      <c r="CA72" s="336"/>
      <c r="CB72" s="336"/>
      <c r="CC72" s="336"/>
      <c r="CD72" s="336"/>
      <c r="CE72" s="336"/>
      <c r="CF72" s="336"/>
      <c r="CG72" s="336"/>
      <c r="CH72" s="336"/>
      <c r="CI72" s="336"/>
    </row>
    <row r="73" spans="77:87" ht="15" customHeight="1">
      <c r="BY73" s="336"/>
      <c r="BZ73" s="336"/>
      <c r="CA73" s="336"/>
      <c r="CB73" s="336"/>
      <c r="CC73" s="336"/>
      <c r="CD73" s="336"/>
      <c r="CE73" s="336"/>
      <c r="CF73" s="336"/>
      <c r="CG73" s="336"/>
      <c r="CH73" s="336"/>
      <c r="CI73" s="336"/>
    </row>
    <row r="74" spans="77:87" ht="15" customHeight="1">
      <c r="BY74" s="336"/>
      <c r="BZ74" s="336"/>
      <c r="CA74" s="336"/>
      <c r="CB74" s="336"/>
      <c r="CC74" s="336"/>
      <c r="CD74" s="336"/>
      <c r="CE74" s="336"/>
      <c r="CF74" s="336"/>
      <c r="CG74" s="336"/>
      <c r="CH74" s="336"/>
      <c r="CI74" s="336"/>
    </row>
    <row r="75" spans="77:87" ht="15" customHeight="1">
      <c r="BY75" s="336"/>
      <c r="BZ75" s="336"/>
      <c r="CA75" s="336"/>
      <c r="CB75" s="336"/>
      <c r="CC75" s="336"/>
      <c r="CD75" s="336"/>
      <c r="CE75" s="336"/>
      <c r="CF75" s="336"/>
      <c r="CG75" s="336"/>
      <c r="CH75" s="336"/>
      <c r="CI75" s="336"/>
    </row>
    <row r="76" spans="77:87" ht="15" customHeight="1">
      <c r="BY76" s="336"/>
      <c r="BZ76" s="336"/>
      <c r="CA76" s="336"/>
      <c r="CB76" s="336"/>
      <c r="CC76" s="336"/>
      <c r="CD76" s="336"/>
      <c r="CE76" s="336"/>
      <c r="CF76" s="336"/>
      <c r="CG76" s="336"/>
      <c r="CH76" s="336"/>
      <c r="CI76" s="336"/>
    </row>
    <row r="77" spans="77:87" ht="15" customHeight="1">
      <c r="BY77" s="336"/>
      <c r="BZ77" s="336"/>
      <c r="CA77" s="336"/>
      <c r="CB77" s="336"/>
      <c r="CC77" s="336"/>
      <c r="CD77" s="336"/>
      <c r="CE77" s="336"/>
      <c r="CF77" s="336"/>
      <c r="CG77" s="336"/>
      <c r="CH77" s="336"/>
      <c r="CI77" s="336"/>
    </row>
    <row r="78" spans="77:87" ht="15" customHeight="1">
      <c r="BY78" s="336"/>
      <c r="BZ78" s="336"/>
      <c r="CA78" s="336"/>
      <c r="CB78" s="336"/>
      <c r="CC78" s="336"/>
      <c r="CD78" s="336"/>
      <c r="CE78" s="336"/>
      <c r="CF78" s="336"/>
      <c r="CG78" s="336"/>
      <c r="CH78" s="336"/>
      <c r="CI78" s="336"/>
    </row>
    <row r="79" spans="77:87" ht="15" customHeight="1">
      <c r="BY79" s="336"/>
      <c r="BZ79" s="336"/>
      <c r="CA79" s="336"/>
      <c r="CB79" s="336"/>
      <c r="CC79" s="336"/>
      <c r="CD79" s="336"/>
      <c r="CE79" s="336"/>
      <c r="CF79" s="336"/>
      <c r="CG79" s="336"/>
      <c r="CH79" s="336"/>
      <c r="CI79" s="336"/>
    </row>
    <row r="80" spans="77:87" ht="15" customHeight="1">
      <c r="BY80" s="336"/>
      <c r="BZ80" s="336"/>
      <c r="CA80" s="336"/>
      <c r="CB80" s="336"/>
      <c r="CC80" s="336"/>
      <c r="CD80" s="336"/>
      <c r="CE80" s="336"/>
      <c r="CF80" s="336"/>
      <c r="CG80" s="336"/>
      <c r="CH80" s="336"/>
      <c r="CI80" s="336"/>
    </row>
    <row r="81" spans="77:87" ht="15" customHeight="1">
      <c r="BY81" s="336"/>
      <c r="BZ81" s="336"/>
      <c r="CA81" s="336"/>
      <c r="CB81" s="336"/>
      <c r="CC81" s="336"/>
      <c r="CD81" s="336"/>
      <c r="CE81" s="336"/>
      <c r="CF81" s="336"/>
      <c r="CG81" s="336"/>
      <c r="CH81" s="336"/>
      <c r="CI81" s="336"/>
    </row>
    <row r="82" spans="77:87" ht="15" customHeight="1">
      <c r="BY82" s="336"/>
      <c r="BZ82" s="336"/>
      <c r="CA82" s="336"/>
      <c r="CB82" s="336"/>
      <c r="CC82" s="336"/>
      <c r="CD82" s="336"/>
      <c r="CE82" s="336"/>
      <c r="CF82" s="336"/>
      <c r="CG82" s="336"/>
      <c r="CH82" s="336"/>
      <c r="CI82" s="336"/>
    </row>
    <row r="83" spans="77:87" ht="15" customHeight="1">
      <c r="BY83" s="336"/>
      <c r="BZ83" s="336"/>
      <c r="CA83" s="336"/>
      <c r="CB83" s="336"/>
      <c r="CC83" s="336"/>
      <c r="CD83" s="336"/>
      <c r="CE83" s="336"/>
      <c r="CF83" s="336"/>
      <c r="CG83" s="336"/>
      <c r="CH83" s="336"/>
      <c r="CI83" s="336"/>
    </row>
    <row r="84" spans="77:87" ht="15" customHeight="1">
      <c r="BY84" s="336"/>
      <c r="BZ84" s="336"/>
      <c r="CA84" s="336"/>
      <c r="CB84" s="336"/>
      <c r="CC84" s="336"/>
      <c r="CD84" s="336"/>
      <c r="CE84" s="336"/>
      <c r="CF84" s="336"/>
      <c r="CG84" s="336"/>
      <c r="CH84" s="336"/>
      <c r="CI84" s="336"/>
    </row>
    <row r="85" spans="77:87" ht="15" customHeight="1">
      <c r="BY85" s="336"/>
      <c r="BZ85" s="336"/>
      <c r="CA85" s="336"/>
      <c r="CB85" s="336"/>
      <c r="CC85" s="336"/>
      <c r="CD85" s="336"/>
      <c r="CE85" s="336"/>
      <c r="CF85" s="336"/>
      <c r="CG85" s="336"/>
      <c r="CH85" s="336"/>
      <c r="CI85" s="336"/>
    </row>
    <row r="86" spans="77:87" ht="15" customHeight="1">
      <c r="BY86" s="336"/>
      <c r="BZ86" s="336"/>
      <c r="CA86" s="336"/>
      <c r="CB86" s="336"/>
      <c r="CC86" s="336"/>
      <c r="CD86" s="336"/>
      <c r="CE86" s="336"/>
      <c r="CF86" s="336"/>
      <c r="CG86" s="336"/>
      <c r="CH86" s="336"/>
      <c r="CI86" s="336"/>
    </row>
    <row r="87" spans="77:87" ht="15" customHeight="1">
      <c r="BY87" s="336"/>
      <c r="BZ87" s="336"/>
      <c r="CA87" s="336"/>
      <c r="CB87" s="336"/>
      <c r="CC87" s="336"/>
      <c r="CD87" s="336"/>
      <c r="CE87" s="336"/>
      <c r="CF87" s="336"/>
      <c r="CG87" s="336"/>
      <c r="CH87" s="336"/>
      <c r="CI87" s="336"/>
    </row>
    <row r="88" spans="77:87" ht="15" customHeight="1">
      <c r="BY88" s="336"/>
      <c r="BZ88" s="336"/>
      <c r="CA88" s="336"/>
      <c r="CB88" s="336"/>
      <c r="CC88" s="336"/>
      <c r="CD88" s="336"/>
      <c r="CE88" s="336"/>
      <c r="CF88" s="336"/>
      <c r="CG88" s="336"/>
      <c r="CH88" s="336"/>
      <c r="CI88" s="336"/>
    </row>
    <row r="89" spans="77:87" ht="15" customHeight="1">
      <c r="BY89" s="336"/>
      <c r="BZ89" s="336"/>
      <c r="CA89" s="336"/>
      <c r="CB89" s="336"/>
      <c r="CC89" s="336"/>
      <c r="CD89" s="336"/>
      <c r="CE89" s="336"/>
      <c r="CF89" s="336"/>
      <c r="CG89" s="336"/>
      <c r="CH89" s="336"/>
      <c r="CI89" s="336"/>
    </row>
    <row r="90" spans="77:87" ht="15" customHeight="1">
      <c r="BY90" s="336"/>
      <c r="BZ90" s="336"/>
      <c r="CA90" s="336"/>
      <c r="CB90" s="336"/>
      <c r="CC90" s="336"/>
      <c r="CD90" s="336"/>
      <c r="CE90" s="336"/>
      <c r="CF90" s="336"/>
      <c r="CG90" s="336"/>
      <c r="CH90" s="336"/>
      <c r="CI90" s="336"/>
    </row>
    <row r="91" spans="77:87" ht="15" customHeight="1">
      <c r="BY91" s="336"/>
      <c r="BZ91" s="336"/>
      <c r="CA91" s="336"/>
      <c r="CB91" s="336"/>
      <c r="CC91" s="336"/>
      <c r="CD91" s="336"/>
      <c r="CE91" s="336"/>
      <c r="CF91" s="336"/>
      <c r="CG91" s="336"/>
      <c r="CH91" s="336"/>
      <c r="CI91" s="336"/>
    </row>
    <row r="92" spans="77:87" ht="15" customHeight="1">
      <c r="BY92" s="336"/>
      <c r="BZ92" s="336"/>
      <c r="CA92" s="336"/>
      <c r="CB92" s="336"/>
      <c r="CC92" s="336"/>
      <c r="CD92" s="336"/>
      <c r="CE92" s="336"/>
      <c r="CF92" s="336"/>
      <c r="CG92" s="336"/>
      <c r="CH92" s="336"/>
      <c r="CI92" s="336"/>
    </row>
    <row r="93" spans="77:87" ht="15" customHeight="1">
      <c r="BY93" s="336"/>
      <c r="BZ93" s="336"/>
      <c r="CA93" s="336"/>
      <c r="CB93" s="336"/>
      <c r="CC93" s="336"/>
      <c r="CD93" s="336"/>
      <c r="CE93" s="336"/>
      <c r="CF93" s="336"/>
      <c r="CG93" s="336"/>
      <c r="CH93" s="336"/>
      <c r="CI93" s="336"/>
    </row>
    <row r="94" spans="77:87" ht="15" customHeight="1">
      <c r="BY94" s="336"/>
      <c r="BZ94" s="336"/>
      <c r="CA94" s="336"/>
      <c r="CB94" s="336"/>
      <c r="CC94" s="336"/>
      <c r="CD94" s="336"/>
      <c r="CE94" s="336"/>
      <c r="CF94" s="336"/>
      <c r="CG94" s="336"/>
      <c r="CH94" s="336"/>
      <c r="CI94" s="336"/>
    </row>
    <row r="95" spans="77:87" ht="15" customHeight="1">
      <c r="BY95" s="336"/>
      <c r="BZ95" s="336"/>
      <c r="CA95" s="336"/>
      <c r="CB95" s="336"/>
      <c r="CC95" s="336"/>
      <c r="CD95" s="336"/>
      <c r="CE95" s="336"/>
      <c r="CF95" s="336"/>
      <c r="CG95" s="336"/>
      <c r="CH95" s="336"/>
      <c r="CI95" s="336"/>
    </row>
    <row r="96" spans="77:87" ht="15" customHeight="1">
      <c r="BY96" s="336"/>
      <c r="BZ96" s="336"/>
      <c r="CA96" s="336"/>
      <c r="CB96" s="336"/>
      <c r="CC96" s="336"/>
      <c r="CD96" s="336"/>
      <c r="CE96" s="336"/>
      <c r="CF96" s="336"/>
      <c r="CG96" s="336"/>
      <c r="CH96" s="336"/>
      <c r="CI96" s="336"/>
    </row>
    <row r="97" spans="77:87" ht="15" customHeight="1">
      <c r="BY97" s="336"/>
      <c r="BZ97" s="336"/>
      <c r="CA97" s="336"/>
      <c r="CB97" s="336"/>
      <c r="CC97" s="336"/>
      <c r="CD97" s="336"/>
      <c r="CE97" s="336"/>
      <c r="CF97" s="336"/>
      <c r="CG97" s="336"/>
      <c r="CH97" s="336"/>
      <c r="CI97" s="336"/>
    </row>
    <row r="98" spans="77:87" ht="15" customHeight="1">
      <c r="BY98" s="336"/>
      <c r="BZ98" s="336"/>
      <c r="CA98" s="336"/>
      <c r="CB98" s="336"/>
      <c r="CC98" s="336"/>
      <c r="CD98" s="336"/>
      <c r="CE98" s="336"/>
      <c r="CF98" s="336"/>
      <c r="CG98" s="336"/>
      <c r="CH98" s="336"/>
      <c r="CI98" s="336"/>
    </row>
    <row r="99" spans="77:87" ht="15" customHeight="1">
      <c r="BY99" s="336"/>
      <c r="BZ99" s="336"/>
      <c r="CA99" s="719" t="s">
        <v>270</v>
      </c>
      <c r="CB99" s="719"/>
      <c r="CC99" s="719"/>
      <c r="CD99" s="719"/>
      <c r="CE99" s="719"/>
      <c r="CF99" s="719"/>
      <c r="CG99" s="719"/>
      <c r="CH99" s="719"/>
      <c r="CI99" s="719"/>
    </row>
    <row r="100" spans="77:87" ht="15" customHeight="1">
      <c r="BY100" s="336"/>
      <c r="BZ100" s="336"/>
      <c r="CA100" s="719"/>
      <c r="CB100" s="719"/>
      <c r="CC100" s="719"/>
      <c r="CD100" s="719"/>
      <c r="CE100" s="719"/>
      <c r="CF100" s="719"/>
      <c r="CG100" s="719"/>
      <c r="CH100" s="719"/>
      <c r="CI100" s="719"/>
    </row>
    <row r="101" spans="77:87" ht="15" customHeight="1">
      <c r="BY101" s="336"/>
      <c r="BZ101" s="336"/>
      <c r="CA101" s="719"/>
      <c r="CB101" s="719"/>
      <c r="CC101" s="719"/>
      <c r="CD101" s="719"/>
      <c r="CE101" s="719"/>
      <c r="CF101" s="719"/>
      <c r="CG101" s="719"/>
      <c r="CH101" s="719"/>
      <c r="CI101" s="719"/>
    </row>
    <row r="102" spans="77:87" ht="15" customHeight="1">
      <c r="BY102" s="336"/>
      <c r="BZ102" s="336"/>
      <c r="CA102" s="719"/>
      <c r="CB102" s="719"/>
      <c r="CC102" s="719"/>
      <c r="CD102" s="719"/>
      <c r="CE102" s="719"/>
      <c r="CF102" s="719"/>
      <c r="CG102" s="719"/>
      <c r="CH102" s="719"/>
      <c r="CI102" s="719"/>
    </row>
    <row r="103" spans="77:87" ht="15" customHeight="1">
      <c r="BY103" s="336"/>
      <c r="BZ103" s="336"/>
      <c r="CA103" s="719"/>
      <c r="CB103" s="719"/>
      <c r="CC103" s="719"/>
      <c r="CD103" s="719"/>
      <c r="CE103" s="719"/>
      <c r="CF103" s="719"/>
      <c r="CG103" s="719"/>
      <c r="CH103" s="719"/>
      <c r="CI103" s="719"/>
    </row>
    <row r="104" spans="77:87" ht="15" customHeight="1">
      <c r="BY104" s="336"/>
      <c r="BZ104" s="336"/>
      <c r="CA104" s="719"/>
      <c r="CB104" s="719"/>
      <c r="CC104" s="719"/>
      <c r="CD104" s="719"/>
      <c r="CE104" s="719"/>
      <c r="CF104" s="719"/>
      <c r="CG104" s="719"/>
      <c r="CH104" s="719"/>
      <c r="CI104" s="719"/>
    </row>
    <row r="105" spans="77:87" ht="15" customHeight="1">
      <c r="BY105" s="336"/>
      <c r="BZ105" s="336"/>
      <c r="CA105" s="719"/>
      <c r="CB105" s="719"/>
      <c r="CC105" s="719"/>
      <c r="CD105" s="719"/>
      <c r="CE105" s="719"/>
      <c r="CF105" s="719"/>
      <c r="CG105" s="719"/>
      <c r="CH105" s="719"/>
      <c r="CI105" s="719"/>
    </row>
    <row r="106" spans="77:87" ht="15" customHeight="1">
      <c r="BY106" s="336"/>
      <c r="BZ106" s="336"/>
      <c r="CA106" s="336"/>
      <c r="CB106" s="336"/>
      <c r="CC106" s="336"/>
      <c r="CD106" s="336"/>
      <c r="CE106" s="336"/>
      <c r="CF106" s="336"/>
      <c r="CG106" s="336"/>
      <c r="CH106" s="336"/>
      <c r="CI106" s="336"/>
    </row>
    <row r="107" spans="77:87" ht="15" customHeight="1">
      <c r="BY107" s="336"/>
      <c r="BZ107" s="336"/>
      <c r="CA107" s="336"/>
      <c r="CB107" s="336"/>
      <c r="CC107" s="336"/>
      <c r="CD107" s="336"/>
      <c r="CE107" s="336"/>
      <c r="CF107" s="336"/>
      <c r="CG107" s="336"/>
      <c r="CH107" s="336"/>
      <c r="CI107" s="336"/>
    </row>
  </sheetData>
  <sheetProtection sheet="1" insertColumns="0" insertRows="0" deleteColumns="0" deleteRows="0" selectLockedCells="1"/>
  <dataConsolidate/>
  <mergeCells count="152">
    <mergeCell ref="BR41:BS43"/>
    <mergeCell ref="BT41:BT43"/>
    <mergeCell ref="BU41:BV43"/>
    <mergeCell ref="BU44:BV44"/>
    <mergeCell ref="BQ34:BT34"/>
    <mergeCell ref="BH34:BK34"/>
    <mergeCell ref="BR35:BT35"/>
    <mergeCell ref="BU35:BV35"/>
    <mergeCell ref="BU36:BV36"/>
    <mergeCell ref="BR37:BR40"/>
    <mergeCell ref="BS37:BS38"/>
    <mergeCell ref="BT37:BT38"/>
    <mergeCell ref="BU37:BV38"/>
    <mergeCell ref="BU39:BV39"/>
    <mergeCell ref="BU40:BV40"/>
    <mergeCell ref="BB41:BB43"/>
    <mergeCell ref="BC41:BD43"/>
    <mergeCell ref="AZ44:BA45"/>
    <mergeCell ref="BB44:BB45"/>
    <mergeCell ref="BC44:BD45"/>
    <mergeCell ref="BI35:BK35"/>
    <mergeCell ref="BL35:BM35"/>
    <mergeCell ref="BL36:BM36"/>
    <mergeCell ref="BI37:BI40"/>
    <mergeCell ref="BJ37:BJ38"/>
    <mergeCell ref="BK37:BK38"/>
    <mergeCell ref="BL37:BM38"/>
    <mergeCell ref="BL39:BM39"/>
    <mergeCell ref="BL40:BM40"/>
    <mergeCell ref="BI41:BJ43"/>
    <mergeCell ref="BK41:BK43"/>
    <mergeCell ref="BL41:BM43"/>
    <mergeCell ref="BI44:BJ44"/>
    <mergeCell ref="BL44:BM44"/>
    <mergeCell ref="AZ35:BB35"/>
    <mergeCell ref="BC35:BD35"/>
    <mergeCell ref="BC36:BD36"/>
    <mergeCell ref="AZ37:AZ40"/>
    <mergeCell ref="AD2:AF2"/>
    <mergeCell ref="F1:K1"/>
    <mergeCell ref="O1:Q1"/>
    <mergeCell ref="G2:K2"/>
    <mergeCell ref="F16:L17"/>
    <mergeCell ref="O2:Q2"/>
    <mergeCell ref="S4:T4"/>
    <mergeCell ref="F14:L15"/>
    <mergeCell ref="AQ16:AR16"/>
    <mergeCell ref="A50:K50"/>
    <mergeCell ref="CA42:CI42"/>
    <mergeCell ref="CL22:CL25"/>
    <mergeCell ref="CN22:CN25"/>
    <mergeCell ref="CO22:CO25"/>
    <mergeCell ref="CP22:CP25"/>
    <mergeCell ref="CM24:CM25"/>
    <mergeCell ref="CL43:CQ43"/>
    <mergeCell ref="CL44:CQ44"/>
    <mergeCell ref="CL45:CQ45"/>
    <mergeCell ref="CL46:CQ47"/>
    <mergeCell ref="B39:L39"/>
    <mergeCell ref="B40:L40"/>
    <mergeCell ref="AG34:AJ34"/>
    <mergeCell ref="B30:L31"/>
    <mergeCell ref="BA37:BA38"/>
    <mergeCell ref="BB37:BB38"/>
    <mergeCell ref="BC37:BD38"/>
    <mergeCell ref="BC39:BD39"/>
    <mergeCell ref="BC40:BD40"/>
    <mergeCell ref="AS33:AV33"/>
    <mergeCell ref="AS27:AT27"/>
    <mergeCell ref="AS28:AV28"/>
    <mergeCell ref="AZ41:BA43"/>
    <mergeCell ref="CR3:CR6"/>
    <mergeCell ref="CM5:CM6"/>
    <mergeCell ref="CM3:CM4"/>
    <mergeCell ref="B38:L38"/>
    <mergeCell ref="P38:X39"/>
    <mergeCell ref="F18:L19"/>
    <mergeCell ref="B24:L26"/>
    <mergeCell ref="F20:J21"/>
    <mergeCell ref="K20:K21"/>
    <mergeCell ref="CK21:CL21"/>
    <mergeCell ref="CM22:CM23"/>
    <mergeCell ref="CQ22:CQ25"/>
    <mergeCell ref="CR22:CR25"/>
    <mergeCell ref="AA3:AB3"/>
    <mergeCell ref="AG17:AJ17"/>
    <mergeCell ref="AE16:AF16"/>
    <mergeCell ref="AS17:AV17"/>
    <mergeCell ref="AS30:AV30"/>
    <mergeCell ref="U34:X34"/>
    <mergeCell ref="U33:X33"/>
    <mergeCell ref="S15:T15"/>
    <mergeCell ref="U5:X5"/>
    <mergeCell ref="U16:X16"/>
    <mergeCell ref="U26:V26"/>
    <mergeCell ref="CK2:CL2"/>
    <mergeCell ref="CL3:CL6"/>
    <mergeCell ref="CF3:CF4"/>
    <mergeCell ref="CG3:CG4"/>
    <mergeCell ref="CH3:CH4"/>
    <mergeCell ref="CN3:CN6"/>
    <mergeCell ref="CO3:CO6"/>
    <mergeCell ref="CP3:CP6"/>
    <mergeCell ref="CQ3:CQ6"/>
    <mergeCell ref="B47:L47"/>
    <mergeCell ref="BK2:BL2"/>
    <mergeCell ref="BT2:BU2"/>
    <mergeCell ref="BE44:BE45"/>
    <mergeCell ref="BU4:BV4"/>
    <mergeCell ref="BU14:BV14"/>
    <mergeCell ref="AS34:AV34"/>
    <mergeCell ref="AS31:AV31"/>
    <mergeCell ref="BH1:BI1"/>
    <mergeCell ref="BL4:BM4"/>
    <mergeCell ref="BL14:BM14"/>
    <mergeCell ref="BQ1:BR1"/>
    <mergeCell ref="BJ1:BN1"/>
    <mergeCell ref="BC4:BD4"/>
    <mergeCell ref="BC14:BD14"/>
    <mergeCell ref="AY34:BB34"/>
    <mergeCell ref="AY1:AZ1"/>
    <mergeCell ref="U27:X27"/>
    <mergeCell ref="U30:X30"/>
    <mergeCell ref="AA2:AB2"/>
    <mergeCell ref="AG6:AJ6"/>
    <mergeCell ref="AE5:AF5"/>
    <mergeCell ref="AG33:AJ33"/>
    <mergeCell ref="AG27:AH27"/>
    <mergeCell ref="CD22:CE22"/>
    <mergeCell ref="CF22:CF23"/>
    <mergeCell ref="CG22:CG23"/>
    <mergeCell ref="CH22:CH23"/>
    <mergeCell ref="CA43:CI49"/>
    <mergeCell ref="BY50:CI50"/>
    <mergeCell ref="CA99:CI105"/>
    <mergeCell ref="U32:X32"/>
    <mergeCell ref="BS1:BW1"/>
    <mergeCell ref="BZ1:CA1"/>
    <mergeCell ref="CD3:CE3"/>
    <mergeCell ref="BZ2:CA2"/>
    <mergeCell ref="BZ21:CA21"/>
    <mergeCell ref="AG28:AJ28"/>
    <mergeCell ref="AG31:AJ31"/>
    <mergeCell ref="AM3:AO3"/>
    <mergeCell ref="AM1:AN1"/>
    <mergeCell ref="AO1:AS1"/>
    <mergeCell ref="AM2:AN2"/>
    <mergeCell ref="AS6:AV6"/>
    <mergeCell ref="AQ5:AR5"/>
    <mergeCell ref="AA1:AB1"/>
    <mergeCell ref="AC1:AG1"/>
    <mergeCell ref="AP2:AR2"/>
  </mergeCells>
  <phoneticPr fontId="3"/>
  <conditionalFormatting sqref="BU44:BV44">
    <cfRule type="expression" dxfId="15" priority="1">
      <formula>BU44&lt;0</formula>
    </cfRule>
  </conditionalFormatting>
  <dataValidations count="1">
    <dataValidation imeMode="on" allowBlank="1" showInputMessage="1" showErrorMessage="1" sqref="B30:L31 B38:L40 B24 C23:K23" xr:uid="{AC9A3131-131C-41B6-A8BB-1E319119A9FE}"/>
  </dataValidations>
  <printOptions horizontalCentered="1"/>
  <pageMargins left="0.59055118110236227" right="0.59055118110236227" top="0.98425196850393704" bottom="0.78740157480314965" header="0" footer="0"/>
  <pageSetup paperSize="9" scale="95" firstPageNumber="70" orientation="portrait" verticalDpi="96" r:id="rId1"/>
  <headerFooter alignWithMargins="0"/>
  <colBreaks count="8" manualBreakCount="8">
    <brk id="13" max="1048575" man="1"/>
    <brk id="25" max="47" man="1"/>
    <brk id="37" max="1048575" man="1"/>
    <brk id="49" max="47" man="1"/>
    <brk id="58" max="47" man="1"/>
    <brk id="67" max="47" man="1"/>
    <brk id="76" max="47" man="1"/>
    <brk id="8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9"/>
  <sheetViews>
    <sheetView view="pageBreakPreview" topLeftCell="A5" zoomScale="80" zoomScaleNormal="100" zoomScaleSheetLayoutView="80" workbookViewId="0">
      <selection activeCell="G9" sqref="G9"/>
    </sheetView>
  </sheetViews>
  <sheetFormatPr defaultRowHeight="13.2"/>
  <cols>
    <col min="1" max="1" width="39.33203125" style="478" customWidth="1"/>
    <col min="2" max="3" width="24.77734375" style="478" customWidth="1"/>
    <col min="4" max="4" width="25.77734375" style="478" customWidth="1"/>
    <col min="5" max="11" width="24.77734375" style="478" customWidth="1"/>
    <col min="12" max="12" width="27.21875" style="478" customWidth="1"/>
    <col min="13" max="13" width="23.44140625" style="478" customWidth="1"/>
    <col min="14" max="14" width="8.88671875" style="478" customWidth="1"/>
    <col min="15" max="16384" width="8.88671875" style="478"/>
  </cols>
  <sheetData>
    <row r="1" spans="1:27" ht="24.6" customHeight="1">
      <c r="A1" s="478" t="s">
        <v>74</v>
      </c>
    </row>
    <row r="2" spans="1:27" ht="32.4" customHeight="1">
      <c r="A2" s="638" t="s">
        <v>151</v>
      </c>
      <c r="B2" s="479"/>
      <c r="C2" s="480"/>
      <c r="D2" s="480"/>
      <c r="E2" s="480"/>
      <c r="F2" s="481"/>
      <c r="G2" s="481"/>
      <c r="H2" s="481"/>
      <c r="I2" s="481"/>
      <c r="J2" s="481"/>
      <c r="K2" s="481"/>
      <c r="L2" s="481"/>
      <c r="M2" s="481"/>
    </row>
    <row r="3" spans="1:27" ht="25.2" customHeight="1">
      <c r="A3" s="639" t="s">
        <v>239</v>
      </c>
      <c r="B3" s="640"/>
      <c r="C3" s="480"/>
      <c r="D3" s="480"/>
      <c r="E3" s="480"/>
      <c r="F3" s="481"/>
      <c r="G3" s="481"/>
      <c r="H3" s="481"/>
      <c r="I3" s="481"/>
      <c r="J3" s="481"/>
      <c r="K3" s="481"/>
      <c r="L3" s="481"/>
      <c r="M3" s="481"/>
    </row>
    <row r="4" spans="1:27" ht="21.6" customHeight="1">
      <c r="A4" s="479"/>
      <c r="B4" s="479"/>
      <c r="C4" s="480"/>
      <c r="D4" s="480"/>
      <c r="E4" s="480"/>
      <c r="F4" s="481"/>
      <c r="G4" s="481"/>
      <c r="H4" s="481"/>
      <c r="I4" s="481"/>
      <c r="J4" s="481"/>
      <c r="K4" s="481"/>
      <c r="L4" s="481"/>
      <c r="M4" s="481"/>
    </row>
    <row r="5" spans="1:27" ht="22.2" customHeight="1">
      <c r="A5" s="482" t="s">
        <v>45</v>
      </c>
      <c r="B5" s="823" t="str">
        <f>IF('様式Ⅲ－３'!B30="","",'様式Ⅲ－３'!B30)</f>
        <v/>
      </c>
      <c r="C5" s="823"/>
      <c r="D5" s="823"/>
      <c r="E5" s="823"/>
      <c r="F5" s="823"/>
      <c r="G5" s="823"/>
      <c r="H5" s="823"/>
      <c r="I5" s="513"/>
      <c r="J5" s="513"/>
      <c r="K5" s="513"/>
      <c r="L5" s="513"/>
      <c r="M5" s="513"/>
    </row>
    <row r="6" spans="1:27" ht="22.2" customHeight="1">
      <c r="A6" s="482" t="s">
        <v>46</v>
      </c>
      <c r="B6" s="823" t="str">
        <f>IF('様式Ⅲ－３'!F16="","",'様式Ⅲ－３'!F16)</f>
        <v>（コンソーシアム名）</v>
      </c>
      <c r="C6" s="823"/>
      <c r="D6" s="823"/>
      <c r="E6" s="823"/>
      <c r="F6" s="823"/>
      <c r="G6" s="823"/>
      <c r="H6" s="823"/>
      <c r="I6" s="513"/>
      <c r="J6" s="513"/>
      <c r="K6" s="513"/>
      <c r="L6" s="513"/>
      <c r="M6" s="513"/>
    </row>
    <row r="7" spans="1:27" ht="22.2" customHeight="1">
      <c r="A7" s="482" t="s">
        <v>47</v>
      </c>
      <c r="B7" s="828" t="str">
        <f>'様式Ⅲ－３'!B34</f>
        <v>開始：平成○○年○月○日</v>
      </c>
      <c r="C7" s="828"/>
      <c r="D7" s="483" t="s">
        <v>57</v>
      </c>
      <c r="E7" s="666" t="str">
        <f>'様式Ⅲ－３'!B35</f>
        <v>完了：平成○○年○月○日</v>
      </c>
      <c r="F7" s="335"/>
      <c r="G7" s="335"/>
      <c r="H7" s="335"/>
      <c r="I7" s="335"/>
      <c r="J7" s="335"/>
      <c r="K7" s="335"/>
      <c r="L7" s="335"/>
      <c r="M7" s="335"/>
    </row>
    <row r="8" spans="1:27" ht="18.600000000000001" customHeight="1">
      <c r="A8" s="482"/>
      <c r="B8" s="483"/>
      <c r="C8" s="483"/>
      <c r="D8" s="483"/>
      <c r="E8" s="484"/>
      <c r="F8" s="335"/>
      <c r="G8" s="335"/>
      <c r="H8" s="335"/>
      <c r="I8" s="335"/>
      <c r="J8" s="335"/>
      <c r="K8" s="335"/>
      <c r="L8" s="335"/>
      <c r="M8" s="335"/>
    </row>
    <row r="9" spans="1:27" ht="31.2" customHeight="1" thickBot="1">
      <c r="A9" s="485" t="s">
        <v>128</v>
      </c>
      <c r="B9" s="481"/>
      <c r="C9" s="481"/>
      <c r="D9" s="481"/>
      <c r="E9" s="481"/>
      <c r="F9" s="481"/>
      <c r="G9" s="481"/>
      <c r="H9" s="481"/>
      <c r="I9" s="481"/>
      <c r="J9" s="481"/>
      <c r="K9" s="481"/>
      <c r="L9" s="481"/>
      <c r="M9" s="481"/>
    </row>
    <row r="10" spans="1:27" ht="31.2" customHeight="1">
      <c r="A10" s="829" t="s">
        <v>154</v>
      </c>
      <c r="B10" s="831" t="s">
        <v>156</v>
      </c>
      <c r="C10" s="832"/>
      <c r="D10" s="833"/>
      <c r="E10" s="843" t="s">
        <v>157</v>
      </c>
      <c r="F10" s="843"/>
      <c r="G10" s="844"/>
      <c r="H10" s="863" t="s">
        <v>157</v>
      </c>
      <c r="I10" s="843"/>
      <c r="J10" s="843"/>
      <c r="K10" s="843"/>
      <c r="L10" s="847" t="s">
        <v>237</v>
      </c>
      <c r="M10" s="850" t="s">
        <v>238</v>
      </c>
    </row>
    <row r="11" spans="1:27" ht="31.2" customHeight="1">
      <c r="A11" s="830"/>
      <c r="B11" s="837"/>
      <c r="C11" s="839"/>
      <c r="D11" s="841" t="s">
        <v>236</v>
      </c>
      <c r="E11" s="858"/>
      <c r="F11" s="860"/>
      <c r="G11" s="860"/>
      <c r="H11" s="862"/>
      <c r="I11" s="860"/>
      <c r="J11" s="860"/>
      <c r="K11" s="839"/>
      <c r="L11" s="848"/>
      <c r="M11" s="851"/>
    </row>
    <row r="12" spans="1:27" s="486" customFormat="1" ht="48" customHeight="1">
      <c r="A12" s="830"/>
      <c r="B12" s="838"/>
      <c r="C12" s="840"/>
      <c r="D12" s="842"/>
      <c r="E12" s="859"/>
      <c r="F12" s="861"/>
      <c r="G12" s="861"/>
      <c r="H12" s="862"/>
      <c r="I12" s="861"/>
      <c r="J12" s="861"/>
      <c r="K12" s="840"/>
      <c r="L12" s="849"/>
      <c r="M12" s="852"/>
    </row>
    <row r="13" spans="1:27" s="486" customFormat="1" ht="39.6" customHeight="1">
      <c r="A13" s="603" t="s">
        <v>108</v>
      </c>
      <c r="B13" s="667">
        <f>B15+B19+B23+B28</f>
        <v>0</v>
      </c>
      <c r="C13" s="668">
        <f t="shared" ref="C13:K13" si="0">C15+C19+C23+C28</f>
        <v>0</v>
      </c>
      <c r="D13" s="669">
        <f>SUM(B13:C13)</f>
        <v>0</v>
      </c>
      <c r="E13" s="670">
        <f t="shared" si="0"/>
        <v>0</v>
      </c>
      <c r="F13" s="668">
        <f t="shared" si="0"/>
        <v>0</v>
      </c>
      <c r="G13" s="668">
        <f t="shared" si="0"/>
        <v>0</v>
      </c>
      <c r="H13" s="668">
        <f t="shared" ref="H13:I13" si="1">H15+H19+H23+H28</f>
        <v>0</v>
      </c>
      <c r="I13" s="668">
        <f t="shared" si="1"/>
        <v>0</v>
      </c>
      <c r="J13" s="668">
        <f>J15+J19+J23+J28</f>
        <v>0</v>
      </c>
      <c r="K13" s="671">
        <f t="shared" si="0"/>
        <v>0</v>
      </c>
      <c r="L13" s="672">
        <f>SUM(D13:K13)</f>
        <v>0</v>
      </c>
      <c r="M13" s="601"/>
      <c r="AA13" s="641" t="s">
        <v>240</v>
      </c>
    </row>
    <row r="14" spans="1:27" s="486" customFormat="1" ht="39.6" customHeight="1">
      <c r="A14" s="604"/>
      <c r="B14" s="613"/>
      <c r="C14" s="588"/>
      <c r="D14" s="614"/>
      <c r="E14" s="612"/>
      <c r="F14" s="588"/>
      <c r="G14" s="588"/>
      <c r="H14" s="588"/>
      <c r="I14" s="588"/>
      <c r="J14" s="588"/>
      <c r="K14" s="591"/>
      <c r="L14" s="589"/>
      <c r="M14" s="601"/>
      <c r="AA14" s="641" t="s">
        <v>241</v>
      </c>
    </row>
    <row r="15" spans="1:27" s="490" customFormat="1" ht="39.6" customHeight="1">
      <c r="A15" s="605" t="s">
        <v>99</v>
      </c>
      <c r="B15" s="667">
        <f>SUM(B16:B17)</f>
        <v>0</v>
      </c>
      <c r="C15" s="670">
        <f>SUM(C16:C17)</f>
        <v>0</v>
      </c>
      <c r="D15" s="669">
        <f>SUM(B15:C15)</f>
        <v>0</v>
      </c>
      <c r="E15" s="670">
        <f t="shared" ref="E15:K15" si="2">SUM(E16:E17)</f>
        <v>0</v>
      </c>
      <c r="F15" s="668">
        <f t="shared" si="2"/>
        <v>0</v>
      </c>
      <c r="G15" s="668">
        <f t="shared" si="2"/>
        <v>0</v>
      </c>
      <c r="H15" s="668">
        <f t="shared" ref="H15:J15" si="3">SUM(H16:H17)</f>
        <v>0</v>
      </c>
      <c r="I15" s="668">
        <f t="shared" si="3"/>
        <v>0</v>
      </c>
      <c r="J15" s="668">
        <f t="shared" si="3"/>
        <v>0</v>
      </c>
      <c r="K15" s="671">
        <f t="shared" si="2"/>
        <v>0</v>
      </c>
      <c r="L15" s="672">
        <f t="shared" ref="L15:L17" si="4">SUM(D15:K15)</f>
        <v>0</v>
      </c>
      <c r="M15" s="601"/>
    </row>
    <row r="16" spans="1:27" s="490" customFormat="1" ht="39.6" customHeight="1">
      <c r="A16" s="606" t="s">
        <v>200</v>
      </c>
      <c r="B16" s="613"/>
      <c r="C16" s="588"/>
      <c r="D16" s="669">
        <f t="shared" ref="D16:D17" si="5">SUM(B16:C16)</f>
        <v>0</v>
      </c>
      <c r="E16" s="612"/>
      <c r="F16" s="588"/>
      <c r="G16" s="588"/>
      <c r="H16" s="588"/>
      <c r="I16" s="588"/>
      <c r="J16" s="588"/>
      <c r="K16" s="591"/>
      <c r="L16" s="672">
        <f t="shared" si="4"/>
        <v>0</v>
      </c>
      <c r="M16" s="601"/>
    </row>
    <row r="17" spans="1:13" s="490" customFormat="1" ht="39.6" customHeight="1">
      <c r="A17" s="606" t="s">
        <v>201</v>
      </c>
      <c r="B17" s="613"/>
      <c r="C17" s="588"/>
      <c r="D17" s="669">
        <f t="shared" si="5"/>
        <v>0</v>
      </c>
      <c r="E17" s="612"/>
      <c r="F17" s="588"/>
      <c r="G17" s="588"/>
      <c r="H17" s="588"/>
      <c r="I17" s="588"/>
      <c r="J17" s="588"/>
      <c r="K17" s="591"/>
      <c r="L17" s="672">
        <f t="shared" si="4"/>
        <v>0</v>
      </c>
      <c r="M17" s="601"/>
    </row>
    <row r="18" spans="1:13" s="490" customFormat="1" ht="39.6" customHeight="1">
      <c r="A18" s="604"/>
      <c r="B18" s="613"/>
      <c r="C18" s="588"/>
      <c r="D18" s="614"/>
      <c r="E18" s="612"/>
      <c r="F18" s="588"/>
      <c r="G18" s="588"/>
      <c r="H18" s="588"/>
      <c r="I18" s="588"/>
      <c r="J18" s="588"/>
      <c r="K18" s="591"/>
      <c r="L18" s="589"/>
      <c r="M18" s="601"/>
    </row>
    <row r="19" spans="1:13" s="490" customFormat="1" ht="39.6" customHeight="1">
      <c r="A19" s="605" t="s">
        <v>102</v>
      </c>
      <c r="B19" s="667">
        <f>SUM(B20:B21)</f>
        <v>0</v>
      </c>
      <c r="C19" s="668">
        <f t="shared" ref="C19:K19" si="6">SUM(C20:C21)</f>
        <v>0</v>
      </c>
      <c r="D19" s="669">
        <f t="shared" ref="D19:D21" si="7">SUM(B19:C19)</f>
        <v>0</v>
      </c>
      <c r="E19" s="670">
        <f t="shared" si="6"/>
        <v>0</v>
      </c>
      <c r="F19" s="668">
        <f t="shared" si="6"/>
        <v>0</v>
      </c>
      <c r="G19" s="668">
        <f t="shared" si="6"/>
        <v>0</v>
      </c>
      <c r="H19" s="668">
        <f t="shared" ref="H19:J19" si="8">SUM(H20:H21)</f>
        <v>0</v>
      </c>
      <c r="I19" s="668">
        <f t="shared" si="8"/>
        <v>0</v>
      </c>
      <c r="J19" s="668">
        <f t="shared" si="8"/>
        <v>0</v>
      </c>
      <c r="K19" s="671">
        <f t="shared" si="6"/>
        <v>0</v>
      </c>
      <c r="L19" s="672">
        <f t="shared" ref="L19:L21" si="9">SUM(D19:K19)</f>
        <v>0</v>
      </c>
      <c r="M19" s="601"/>
    </row>
    <row r="20" spans="1:13" s="490" customFormat="1" ht="39.6" customHeight="1">
      <c r="A20" s="633" t="s">
        <v>198</v>
      </c>
      <c r="B20" s="613"/>
      <c r="C20" s="588"/>
      <c r="D20" s="669">
        <f t="shared" si="7"/>
        <v>0</v>
      </c>
      <c r="E20" s="612"/>
      <c r="F20" s="588"/>
      <c r="G20" s="588"/>
      <c r="H20" s="588"/>
      <c r="I20" s="588"/>
      <c r="J20" s="588"/>
      <c r="K20" s="591"/>
      <c r="L20" s="672">
        <f t="shared" si="9"/>
        <v>0</v>
      </c>
      <c r="M20" s="601"/>
    </row>
    <row r="21" spans="1:13" s="490" customFormat="1" ht="39.6" customHeight="1">
      <c r="A21" s="633" t="s">
        <v>199</v>
      </c>
      <c r="B21" s="613"/>
      <c r="C21" s="588"/>
      <c r="D21" s="669">
        <f t="shared" si="7"/>
        <v>0</v>
      </c>
      <c r="E21" s="612"/>
      <c r="F21" s="588"/>
      <c r="G21" s="588"/>
      <c r="H21" s="588"/>
      <c r="I21" s="588"/>
      <c r="J21" s="588"/>
      <c r="K21" s="591"/>
      <c r="L21" s="672">
        <f t="shared" si="9"/>
        <v>0</v>
      </c>
      <c r="M21" s="601"/>
    </row>
    <row r="22" spans="1:13" s="490" customFormat="1" ht="39.6" customHeight="1">
      <c r="A22" s="604"/>
      <c r="B22" s="613"/>
      <c r="C22" s="588"/>
      <c r="D22" s="614"/>
      <c r="E22" s="612"/>
      <c r="F22" s="588"/>
      <c r="G22" s="588"/>
      <c r="H22" s="588"/>
      <c r="I22" s="588"/>
      <c r="J22" s="588"/>
      <c r="K22" s="591"/>
      <c r="L22" s="589"/>
      <c r="M22" s="601"/>
    </row>
    <row r="23" spans="1:13" s="490" customFormat="1" ht="39.6" customHeight="1">
      <c r="A23" s="605" t="s">
        <v>149</v>
      </c>
      <c r="B23" s="667">
        <f>SUM(B24:B27)</f>
        <v>0</v>
      </c>
      <c r="C23" s="668">
        <f t="shared" ref="C23:K23" si="10">SUM(C24:C27)</f>
        <v>0</v>
      </c>
      <c r="D23" s="669">
        <f t="shared" ref="D23:D26" si="11">SUM(B23:C23)</f>
        <v>0</v>
      </c>
      <c r="E23" s="670">
        <f t="shared" si="10"/>
        <v>0</v>
      </c>
      <c r="F23" s="668">
        <f t="shared" si="10"/>
        <v>0</v>
      </c>
      <c r="G23" s="668">
        <f t="shared" si="10"/>
        <v>0</v>
      </c>
      <c r="H23" s="668">
        <f t="shared" ref="H23:J23" si="12">SUM(H24:H27)</f>
        <v>0</v>
      </c>
      <c r="I23" s="668">
        <f t="shared" si="12"/>
        <v>0</v>
      </c>
      <c r="J23" s="668">
        <f t="shared" si="12"/>
        <v>0</v>
      </c>
      <c r="K23" s="671">
        <f t="shared" si="10"/>
        <v>0</v>
      </c>
      <c r="L23" s="672">
        <f t="shared" ref="L23:L25" si="13">SUM(D23:K23)</f>
        <v>0</v>
      </c>
      <c r="M23" s="601"/>
    </row>
    <row r="24" spans="1:13" s="490" customFormat="1" ht="39.6" customHeight="1">
      <c r="A24" s="607" t="s">
        <v>103</v>
      </c>
      <c r="B24" s="613"/>
      <c r="C24" s="588"/>
      <c r="D24" s="669">
        <f t="shared" si="11"/>
        <v>0</v>
      </c>
      <c r="E24" s="612"/>
      <c r="F24" s="588"/>
      <c r="G24" s="588"/>
      <c r="H24" s="588"/>
      <c r="I24" s="588"/>
      <c r="J24" s="588"/>
      <c r="K24" s="591"/>
      <c r="L24" s="672">
        <f t="shared" si="13"/>
        <v>0</v>
      </c>
      <c r="M24" s="601"/>
    </row>
    <row r="25" spans="1:13" s="490" customFormat="1" ht="39.6" customHeight="1">
      <c r="A25" s="606" t="s">
        <v>50</v>
      </c>
      <c r="B25" s="613"/>
      <c r="C25" s="588"/>
      <c r="D25" s="669">
        <f t="shared" si="11"/>
        <v>0</v>
      </c>
      <c r="E25" s="612"/>
      <c r="F25" s="588"/>
      <c r="G25" s="588"/>
      <c r="H25" s="588"/>
      <c r="I25" s="588"/>
      <c r="J25" s="588"/>
      <c r="K25" s="591"/>
      <c r="L25" s="672">
        <f t="shared" si="13"/>
        <v>0</v>
      </c>
      <c r="M25" s="601"/>
    </row>
    <row r="26" spans="1:13" s="490" customFormat="1" ht="39.6" customHeight="1">
      <c r="A26" s="606" t="s">
        <v>51</v>
      </c>
      <c r="B26" s="613"/>
      <c r="C26" s="588"/>
      <c r="D26" s="669">
        <f t="shared" si="11"/>
        <v>0</v>
      </c>
      <c r="E26" s="612"/>
      <c r="F26" s="588"/>
      <c r="G26" s="588"/>
      <c r="H26" s="588"/>
      <c r="I26" s="588"/>
      <c r="J26" s="588"/>
      <c r="K26" s="591"/>
      <c r="L26" s="589"/>
      <c r="M26" s="601"/>
    </row>
    <row r="27" spans="1:13" s="490" customFormat="1" ht="39.6" customHeight="1">
      <c r="A27" s="606"/>
      <c r="B27" s="613"/>
      <c r="C27" s="588"/>
      <c r="D27" s="614"/>
      <c r="E27" s="612"/>
      <c r="F27" s="588"/>
      <c r="G27" s="588"/>
      <c r="H27" s="588"/>
      <c r="I27" s="588"/>
      <c r="J27" s="588"/>
      <c r="K27" s="591"/>
      <c r="L27" s="589"/>
      <c r="M27" s="601"/>
    </row>
    <row r="28" spans="1:13" s="490" customFormat="1" ht="39.6" customHeight="1">
      <c r="A28" s="605" t="s">
        <v>150</v>
      </c>
      <c r="B28" s="613">
        <f>SUM(B29:B34)</f>
        <v>0</v>
      </c>
      <c r="C28" s="588">
        <f t="shared" ref="B28:C28" si="14">SUM(C29:C34)</f>
        <v>0</v>
      </c>
      <c r="D28" s="669">
        <f t="shared" ref="D28:D39" si="15">SUM(B28:C28)</f>
        <v>0</v>
      </c>
      <c r="E28" s="670">
        <f t="shared" ref="E28:K28" si="16">SUM(E29:E34)</f>
        <v>0</v>
      </c>
      <c r="F28" s="668">
        <f t="shared" si="16"/>
        <v>0</v>
      </c>
      <c r="G28" s="668">
        <f t="shared" si="16"/>
        <v>0</v>
      </c>
      <c r="H28" s="668">
        <f t="shared" ref="H28:J28" si="17">SUM(H29:H34)</f>
        <v>0</v>
      </c>
      <c r="I28" s="668">
        <f t="shared" si="17"/>
        <v>0</v>
      </c>
      <c r="J28" s="668">
        <f t="shared" si="17"/>
        <v>0</v>
      </c>
      <c r="K28" s="671">
        <f t="shared" si="16"/>
        <v>0</v>
      </c>
      <c r="L28" s="672">
        <f t="shared" ref="L28:L35" si="18">SUM(D28:K28)</f>
        <v>0</v>
      </c>
      <c r="M28" s="601"/>
    </row>
    <row r="29" spans="1:13" s="490" customFormat="1" ht="39.6" customHeight="1">
      <c r="A29" s="606" t="s">
        <v>104</v>
      </c>
      <c r="B29" s="613"/>
      <c r="C29" s="588"/>
      <c r="D29" s="669">
        <f t="shared" si="15"/>
        <v>0</v>
      </c>
      <c r="E29" s="612"/>
      <c r="F29" s="588"/>
      <c r="G29" s="588"/>
      <c r="H29" s="588"/>
      <c r="I29" s="588"/>
      <c r="J29" s="588"/>
      <c r="K29" s="591"/>
      <c r="L29" s="672">
        <f t="shared" si="18"/>
        <v>0</v>
      </c>
      <c r="M29" s="601"/>
    </row>
    <row r="30" spans="1:13" s="490" customFormat="1" ht="39.6" customHeight="1">
      <c r="A30" s="606" t="s">
        <v>232</v>
      </c>
      <c r="B30" s="613"/>
      <c r="C30" s="588"/>
      <c r="D30" s="669">
        <f t="shared" si="15"/>
        <v>0</v>
      </c>
      <c r="E30" s="612"/>
      <c r="F30" s="588"/>
      <c r="G30" s="588"/>
      <c r="H30" s="588"/>
      <c r="I30" s="588"/>
      <c r="J30" s="588"/>
      <c r="K30" s="591"/>
      <c r="L30" s="672">
        <f t="shared" si="18"/>
        <v>0</v>
      </c>
      <c r="M30" s="601"/>
    </row>
    <row r="31" spans="1:13" s="490" customFormat="1" ht="39.6" customHeight="1">
      <c r="A31" s="606" t="s">
        <v>234</v>
      </c>
      <c r="B31" s="613"/>
      <c r="C31" s="588"/>
      <c r="D31" s="669">
        <f t="shared" si="15"/>
        <v>0</v>
      </c>
      <c r="E31" s="612"/>
      <c r="F31" s="588"/>
      <c r="G31" s="588"/>
      <c r="H31" s="588"/>
      <c r="I31" s="588"/>
      <c r="J31" s="588"/>
      <c r="K31" s="591"/>
      <c r="L31" s="672">
        <f t="shared" si="18"/>
        <v>0</v>
      </c>
      <c r="M31" s="601"/>
    </row>
    <row r="32" spans="1:13" s="490" customFormat="1" ht="39.6" customHeight="1">
      <c r="A32" s="606" t="s">
        <v>233</v>
      </c>
      <c r="B32" s="613"/>
      <c r="C32" s="588"/>
      <c r="D32" s="669">
        <f t="shared" si="15"/>
        <v>0</v>
      </c>
      <c r="E32" s="612"/>
      <c r="F32" s="588"/>
      <c r="G32" s="588"/>
      <c r="H32" s="588"/>
      <c r="I32" s="588"/>
      <c r="J32" s="588"/>
      <c r="K32" s="591"/>
      <c r="L32" s="672">
        <f t="shared" si="18"/>
        <v>0</v>
      </c>
      <c r="M32" s="601"/>
    </row>
    <row r="33" spans="1:13" s="490" customFormat="1" ht="39.6" customHeight="1">
      <c r="A33" s="606" t="s">
        <v>235</v>
      </c>
      <c r="B33" s="613"/>
      <c r="C33" s="588"/>
      <c r="D33" s="669">
        <f t="shared" si="15"/>
        <v>0</v>
      </c>
      <c r="E33" s="612"/>
      <c r="F33" s="588"/>
      <c r="G33" s="588"/>
      <c r="H33" s="588"/>
      <c r="I33" s="588"/>
      <c r="J33" s="588"/>
      <c r="K33" s="591"/>
      <c r="L33" s="672">
        <f t="shared" si="18"/>
        <v>0</v>
      </c>
      <c r="M33" s="601"/>
    </row>
    <row r="34" spans="1:13" s="490" customFormat="1" ht="39.6" customHeight="1">
      <c r="A34" s="608" t="s">
        <v>107</v>
      </c>
      <c r="B34" s="613"/>
      <c r="C34" s="588"/>
      <c r="D34" s="669">
        <f t="shared" si="15"/>
        <v>0</v>
      </c>
      <c r="E34" s="612"/>
      <c r="F34" s="588"/>
      <c r="G34" s="588"/>
      <c r="H34" s="588"/>
      <c r="I34" s="588"/>
      <c r="J34" s="588"/>
      <c r="K34" s="591"/>
      <c r="L34" s="672">
        <f t="shared" si="18"/>
        <v>0</v>
      </c>
      <c r="M34" s="601"/>
    </row>
    <row r="35" spans="1:13" s="490" customFormat="1" ht="39.6" customHeight="1">
      <c r="A35" s="632" t="s">
        <v>159</v>
      </c>
      <c r="B35" s="613"/>
      <c r="C35" s="623"/>
      <c r="D35" s="669">
        <f t="shared" si="15"/>
        <v>0</v>
      </c>
      <c r="E35" s="612"/>
      <c r="F35" s="588"/>
      <c r="G35" s="588"/>
      <c r="H35" s="588"/>
      <c r="I35" s="588"/>
      <c r="J35" s="588"/>
      <c r="K35" s="591"/>
      <c r="L35" s="672">
        <f t="shared" si="18"/>
        <v>0</v>
      </c>
      <c r="M35" s="601"/>
    </row>
    <row r="36" spans="1:13" s="490" customFormat="1" ht="39.6" customHeight="1">
      <c r="A36" s="606"/>
      <c r="B36" s="613"/>
      <c r="C36" s="588"/>
      <c r="D36" s="614"/>
      <c r="E36" s="612"/>
      <c r="F36" s="588"/>
      <c r="G36" s="588"/>
      <c r="H36" s="588"/>
      <c r="I36" s="588"/>
      <c r="J36" s="588"/>
      <c r="K36" s="591"/>
      <c r="L36" s="589"/>
      <c r="M36" s="601"/>
    </row>
    <row r="37" spans="1:13" s="490" customFormat="1" ht="39.6" customHeight="1">
      <c r="A37" s="609" t="s">
        <v>116</v>
      </c>
      <c r="B37" s="613"/>
      <c r="C37" s="588"/>
      <c r="D37" s="671">
        <f t="shared" si="15"/>
        <v>0</v>
      </c>
      <c r="E37" s="613"/>
      <c r="F37" s="588"/>
      <c r="G37" s="588"/>
      <c r="H37" s="588"/>
      <c r="I37" s="588"/>
      <c r="J37" s="588"/>
      <c r="K37" s="591"/>
      <c r="L37" s="672">
        <f>SUM(D37:K37)</f>
        <v>0</v>
      </c>
      <c r="M37" s="601"/>
    </row>
    <row r="38" spans="1:13" s="490" customFormat="1" ht="39.6" customHeight="1">
      <c r="A38" s="610"/>
      <c r="B38" s="1066" t="str">
        <f>IF(B37="","",IF(B37&gt;B13*0.3,"直接経費の30％を超えています。",B37/B13))</f>
        <v/>
      </c>
      <c r="C38" s="673" t="str">
        <f>IF(C37="","",IF(C37&gt;C13*0.3,"直接経費の30％を超えています。",C37/C13))</f>
        <v/>
      </c>
      <c r="D38" s="1064"/>
      <c r="E38" s="1066" t="str">
        <f>IF(E37="","",IF(E37&gt;E13*0.3,"直接経費の30％以上です",E37/E13))</f>
        <v/>
      </c>
      <c r="F38" s="673" t="str">
        <f t="shared" ref="F38:K38" si="19">IF(F37="","",IF(F37&gt;F13*0.3,"直接経費の30％以上です",F37/F13))</f>
        <v/>
      </c>
      <c r="G38" s="673" t="str">
        <f t="shared" si="19"/>
        <v/>
      </c>
      <c r="H38" s="673" t="str">
        <f t="shared" si="19"/>
        <v/>
      </c>
      <c r="I38" s="673" t="str">
        <f t="shared" si="19"/>
        <v/>
      </c>
      <c r="J38" s="673" t="str">
        <f t="shared" si="19"/>
        <v/>
      </c>
      <c r="K38" s="674" t="str">
        <f t="shared" si="19"/>
        <v/>
      </c>
      <c r="L38" s="590"/>
      <c r="M38" s="601"/>
    </row>
    <row r="39" spans="1:13" s="490" customFormat="1" ht="39.6" customHeight="1">
      <c r="A39" s="675" t="str">
        <f>IF($B$3="有","一般管理経費","")</f>
        <v/>
      </c>
      <c r="B39" s="613"/>
      <c r="C39" s="588"/>
      <c r="D39" s="671" t="str">
        <f>IF(A39="","",SUM(B39:C39))</f>
        <v/>
      </c>
      <c r="E39" s="613"/>
      <c r="F39" s="588"/>
      <c r="G39" s="588"/>
      <c r="H39" s="588"/>
      <c r="I39" s="588"/>
      <c r="J39" s="588"/>
      <c r="K39" s="591"/>
      <c r="L39" s="672">
        <f>SUM(D39:K39)</f>
        <v>0</v>
      </c>
      <c r="M39" s="601"/>
    </row>
    <row r="40" spans="1:13" s="490" customFormat="1" ht="39.6" customHeight="1">
      <c r="A40" s="610"/>
      <c r="B40" s="679" t="str">
        <f t="shared" ref="B40:K40" si="20">IF(AND($A$39="",B39&lt;&gt;""),"管理運営機関が無いので金額の入力はできません。",IF(B39="","",IF(B39&gt;B13*0.15,"直接経費の15％を超えてます",B39/B13)))</f>
        <v/>
      </c>
      <c r="C40" s="676" t="str">
        <f t="shared" si="20"/>
        <v/>
      </c>
      <c r="D40" s="1065"/>
      <c r="E40" s="1067" t="str">
        <f t="shared" si="20"/>
        <v/>
      </c>
      <c r="F40" s="677" t="str">
        <f t="shared" si="20"/>
        <v/>
      </c>
      <c r="G40" s="677" t="str">
        <f t="shared" si="20"/>
        <v/>
      </c>
      <c r="H40" s="677" t="str">
        <f t="shared" si="20"/>
        <v/>
      </c>
      <c r="I40" s="677" t="str">
        <f t="shared" si="20"/>
        <v/>
      </c>
      <c r="J40" s="677" t="str">
        <f t="shared" si="20"/>
        <v/>
      </c>
      <c r="K40" s="678" t="str">
        <f t="shared" si="20"/>
        <v/>
      </c>
      <c r="L40" s="642"/>
      <c r="M40" s="601"/>
    </row>
    <row r="41" spans="1:13" s="490" customFormat="1" ht="39.6" customHeight="1">
      <c r="A41" s="609" t="s">
        <v>242</v>
      </c>
      <c r="B41" s="667">
        <f>B13+B37+B39</f>
        <v>0</v>
      </c>
      <c r="C41" s="668">
        <f t="shared" ref="B41:K41" si="21">C13+C37+C39</f>
        <v>0</v>
      </c>
      <c r="D41" s="669">
        <f>SUM(B41:C41)</f>
        <v>0</v>
      </c>
      <c r="E41" s="670">
        <f t="shared" si="21"/>
        <v>0</v>
      </c>
      <c r="F41" s="668">
        <f t="shared" si="21"/>
        <v>0</v>
      </c>
      <c r="G41" s="668">
        <f t="shared" si="21"/>
        <v>0</v>
      </c>
      <c r="H41" s="668">
        <f t="shared" ref="H41:J41" si="22">H13+H37+H39</f>
        <v>0</v>
      </c>
      <c r="I41" s="668">
        <f t="shared" si="22"/>
        <v>0</v>
      </c>
      <c r="J41" s="668">
        <f t="shared" si="22"/>
        <v>0</v>
      </c>
      <c r="K41" s="671">
        <f t="shared" si="21"/>
        <v>0</v>
      </c>
      <c r="L41" s="672">
        <f>SUM(D41:K41)</f>
        <v>0</v>
      </c>
      <c r="M41" s="601"/>
    </row>
    <row r="42" spans="1:13" s="490" customFormat="1" ht="39.6" customHeight="1">
      <c r="A42" s="610"/>
      <c r="B42" s="667" t="str">
        <f>IF(AND($A$39="",B39&lt;&gt;""),"数字は入力しない","")</f>
        <v/>
      </c>
      <c r="C42" s="588" t="str">
        <f>IF(AND($A$39="",C39&lt;&gt;""),"数字は入力しない","")</f>
        <v/>
      </c>
      <c r="D42" s="614"/>
      <c r="E42" s="612" t="str">
        <f t="shared" ref="E42:K42" si="23">IF(AND($A$39="",E39&lt;&gt;""),"数字は入力しない","")</f>
        <v/>
      </c>
      <c r="F42" s="588" t="str">
        <f t="shared" si="23"/>
        <v/>
      </c>
      <c r="G42" s="588" t="str">
        <f t="shared" si="23"/>
        <v/>
      </c>
      <c r="H42" s="588" t="str">
        <f t="shared" si="23"/>
        <v/>
      </c>
      <c r="I42" s="588" t="str">
        <f t="shared" si="23"/>
        <v/>
      </c>
      <c r="J42" s="588" t="str">
        <f t="shared" si="23"/>
        <v/>
      </c>
      <c r="K42" s="591" t="str">
        <f t="shared" si="23"/>
        <v/>
      </c>
      <c r="L42" s="592"/>
      <c r="M42" s="601"/>
    </row>
    <row r="43" spans="1:13" s="490" customFormat="1" ht="39.6" customHeight="1">
      <c r="A43" s="610" t="s">
        <v>132</v>
      </c>
      <c r="B43" s="613"/>
      <c r="C43" s="588"/>
      <c r="D43" s="669">
        <f t="shared" ref="D41:D43" si="24">SUM(B43:C43)</f>
        <v>0</v>
      </c>
      <c r="E43" s="612"/>
      <c r="F43" s="588"/>
      <c r="G43" s="588"/>
      <c r="H43" s="588"/>
      <c r="I43" s="588"/>
      <c r="J43" s="588"/>
      <c r="K43" s="591"/>
      <c r="L43" s="672">
        <f>SUM(D43:K43)</f>
        <v>0</v>
      </c>
      <c r="M43" s="601"/>
    </row>
    <row r="44" spans="1:13" s="490" customFormat="1" ht="39.6" customHeight="1">
      <c r="A44" s="610"/>
      <c r="B44" s="613"/>
      <c r="C44" s="588"/>
      <c r="D44" s="614"/>
      <c r="E44" s="612"/>
      <c r="F44" s="588"/>
      <c r="G44" s="588"/>
      <c r="H44" s="588"/>
      <c r="I44" s="588"/>
      <c r="J44" s="588"/>
      <c r="K44" s="591"/>
      <c r="L44" s="592"/>
      <c r="M44" s="601"/>
    </row>
    <row r="45" spans="1:13" s="490" customFormat="1" ht="39.6" customHeight="1" thickBot="1">
      <c r="A45" s="611" t="s">
        <v>133</v>
      </c>
      <c r="B45" s="680">
        <f>B41-B43</f>
        <v>0</v>
      </c>
      <c r="C45" s="681">
        <f t="shared" ref="C45:K45" si="25">C41-C43</f>
        <v>0</v>
      </c>
      <c r="D45" s="682">
        <f t="shared" ref="D45" si="26">SUM(B45:C45)</f>
        <v>0</v>
      </c>
      <c r="E45" s="683">
        <f t="shared" si="25"/>
        <v>0</v>
      </c>
      <c r="F45" s="681">
        <f t="shared" si="25"/>
        <v>0</v>
      </c>
      <c r="G45" s="681">
        <f t="shared" si="25"/>
        <v>0</v>
      </c>
      <c r="H45" s="681">
        <f t="shared" ref="H45:J45" si="27">H41-H43</f>
        <v>0</v>
      </c>
      <c r="I45" s="681">
        <f t="shared" si="27"/>
        <v>0</v>
      </c>
      <c r="J45" s="681">
        <f t="shared" si="27"/>
        <v>0</v>
      </c>
      <c r="K45" s="684">
        <f t="shared" si="25"/>
        <v>0</v>
      </c>
      <c r="L45" s="686">
        <f>SUM(D45:K45)</f>
        <v>0</v>
      </c>
      <c r="M45" s="602"/>
    </row>
    <row r="46" spans="1:13" s="490" customFormat="1" ht="20.399999999999999" customHeight="1">
      <c r="B46" s="845" t="str">
        <f>IF(B45&gt;B67,"精算額合計が予算額を超えてます。差額を「自己負担額欄」に入力してください。","")</f>
        <v/>
      </c>
      <c r="C46" s="845" t="str">
        <f>IF(C45&gt;C67,"精算額合計が予算額を超えてます。差額を「自己負担額欄」に入力してください。","")</f>
        <v/>
      </c>
      <c r="D46" s="845" t="str">
        <f>IF(D45&gt;D67,"精算額合計が予算額を超えてます。差額を「自己負担額欄」に入力してください。","")</f>
        <v/>
      </c>
      <c r="E46" s="685" t="str">
        <f t="shared" ref="E46:K46" si="28">IF(E45&gt;E67,"委託費が予算額を超えてます。自己負担額を追加してください。","")</f>
        <v/>
      </c>
      <c r="F46" s="685" t="str">
        <f t="shared" si="28"/>
        <v/>
      </c>
      <c r="G46" s="685" t="str">
        <f t="shared" si="28"/>
        <v/>
      </c>
      <c r="H46" s="685" t="str">
        <f t="shared" si="28"/>
        <v/>
      </c>
      <c r="I46" s="685" t="str">
        <f t="shared" si="28"/>
        <v/>
      </c>
      <c r="J46" s="685" t="str">
        <f t="shared" si="28"/>
        <v/>
      </c>
      <c r="K46" s="685" t="str">
        <f t="shared" si="28"/>
        <v/>
      </c>
      <c r="L46" s="845" t="str">
        <f>IF(L45&gt;L67,"精算額合計が予算額を超えてます。差額を「自己負担額欄」に入力してください。","")</f>
        <v/>
      </c>
    </row>
    <row r="47" spans="1:13" s="490" customFormat="1" ht="20.399999999999999" customHeight="1">
      <c r="A47" s="493"/>
      <c r="B47" s="846"/>
      <c r="C47" s="846"/>
      <c r="D47" s="846"/>
      <c r="E47" s="634"/>
      <c r="F47" s="634"/>
      <c r="G47" s="634"/>
      <c r="H47" s="634"/>
      <c r="I47" s="634"/>
      <c r="J47" s="634"/>
      <c r="K47" s="634"/>
      <c r="L47" s="846"/>
      <c r="M47" s="494"/>
    </row>
    <row r="48" spans="1:13" s="490" customFormat="1" ht="25.8" customHeight="1">
      <c r="A48" s="493"/>
      <c r="B48" s="846"/>
      <c r="C48" s="846"/>
      <c r="D48" s="846"/>
      <c r="E48" s="634"/>
      <c r="F48" s="634"/>
      <c r="G48" s="634"/>
      <c r="H48" s="634"/>
      <c r="I48" s="634"/>
      <c r="J48" s="634"/>
      <c r="K48" s="634"/>
      <c r="L48" s="846"/>
      <c r="M48" s="494"/>
    </row>
    <row r="49" spans="1:14" s="490" customFormat="1" ht="25.8" customHeight="1">
      <c r="A49" s="493"/>
      <c r="B49" s="846"/>
      <c r="C49" s="846"/>
      <c r="D49" s="846"/>
      <c r="E49" s="634"/>
      <c r="F49" s="634"/>
      <c r="G49" s="634"/>
      <c r="H49" s="634"/>
      <c r="I49" s="634"/>
      <c r="J49" s="634"/>
      <c r="K49" s="634"/>
      <c r="L49" s="846"/>
      <c r="M49" s="494"/>
    </row>
    <row r="50" spans="1:14" s="490" customFormat="1" ht="25.8" customHeight="1">
      <c r="A50" s="493"/>
      <c r="B50" s="634"/>
      <c r="C50" s="634"/>
      <c r="D50" s="636"/>
      <c r="E50" s="634"/>
      <c r="F50" s="634"/>
      <c r="G50" s="634"/>
      <c r="H50" s="634"/>
      <c r="I50" s="634"/>
      <c r="J50" s="634"/>
      <c r="K50" s="634"/>
      <c r="L50" s="634"/>
      <c r="M50" s="494"/>
    </row>
    <row r="51" spans="1:14" s="490" customFormat="1" ht="20.399999999999999" customHeight="1" thickBot="1">
      <c r="A51" s="493"/>
      <c r="B51" s="635"/>
      <c r="C51" s="635"/>
      <c r="D51" s="637"/>
      <c r="E51" s="635"/>
      <c r="F51" s="635"/>
      <c r="G51" s="635"/>
      <c r="H51" s="635"/>
      <c r="I51" s="635"/>
      <c r="J51" s="635"/>
      <c r="K51" s="635"/>
      <c r="L51" s="635"/>
      <c r="M51" s="494"/>
    </row>
    <row r="52" spans="1:14" s="490" customFormat="1" ht="20.399999999999999" customHeight="1">
      <c r="A52" s="495"/>
      <c r="B52" s="496"/>
      <c r="C52" s="496"/>
      <c r="D52" s="496"/>
      <c r="E52" s="496"/>
      <c r="F52" s="496"/>
      <c r="G52" s="496"/>
      <c r="H52" s="496"/>
      <c r="I52" s="496"/>
      <c r="J52" s="496"/>
      <c r="K52" s="496"/>
      <c r="L52" s="496"/>
      <c r="M52" s="497"/>
    </row>
    <row r="53" spans="1:14" s="490" customFormat="1" ht="34.799999999999997" customHeight="1" thickBot="1">
      <c r="A53" s="509" t="s">
        <v>129</v>
      </c>
      <c r="B53" s="510"/>
      <c r="C53" s="510"/>
      <c r="D53" s="510"/>
      <c r="E53" s="510"/>
      <c r="F53" s="510"/>
      <c r="G53" s="510"/>
      <c r="H53" s="510"/>
      <c r="I53" s="510"/>
      <c r="J53" s="510"/>
      <c r="K53" s="510"/>
      <c r="L53" s="510"/>
      <c r="M53" s="498"/>
    </row>
    <row r="54" spans="1:14" s="490" customFormat="1" ht="34.799999999999997" customHeight="1">
      <c r="A54" s="824" t="s">
        <v>154</v>
      </c>
      <c r="B54" s="825" t="s">
        <v>156</v>
      </c>
      <c r="C54" s="826"/>
      <c r="D54" s="827"/>
      <c r="E54" s="855" t="s">
        <v>157</v>
      </c>
      <c r="F54" s="855"/>
      <c r="G54" s="855"/>
      <c r="H54" s="856" t="s">
        <v>157</v>
      </c>
      <c r="I54" s="855"/>
      <c r="J54" s="855"/>
      <c r="K54" s="857"/>
      <c r="L54" s="847" t="s">
        <v>237</v>
      </c>
      <c r="M54" s="850" t="s">
        <v>238</v>
      </c>
    </row>
    <row r="55" spans="1:14" s="490" customFormat="1" ht="34.799999999999997" customHeight="1">
      <c r="A55" s="824"/>
      <c r="B55" s="834" t="str">
        <f>IF(B11="","",B11)</f>
        <v/>
      </c>
      <c r="C55" s="835" t="str">
        <f t="shared" ref="C55:D55" si="29">IF(C11="","",C11)</f>
        <v/>
      </c>
      <c r="D55" s="836" t="str">
        <f t="shared" si="29"/>
        <v>小　計</v>
      </c>
      <c r="E55" s="853" t="str">
        <f>IF(E11="","",E11)</f>
        <v/>
      </c>
      <c r="F55" s="853" t="str">
        <f>IF(F11="","",F11)</f>
        <v/>
      </c>
      <c r="G55" s="853" t="str">
        <f>IF(G11="","",G11)</f>
        <v/>
      </c>
      <c r="H55" s="835" t="str">
        <f t="shared" ref="H55:I55" si="30">IF(H11="","",H11)</f>
        <v/>
      </c>
      <c r="I55" s="853" t="str">
        <f t="shared" si="30"/>
        <v/>
      </c>
      <c r="J55" s="853" t="str">
        <f>IF(J11="","",J11)</f>
        <v/>
      </c>
      <c r="K55" s="853" t="str">
        <f>IF(K11="","",K11)</f>
        <v/>
      </c>
      <c r="L55" s="848"/>
      <c r="M55" s="851"/>
    </row>
    <row r="56" spans="1:14" s="490" customFormat="1" ht="73.8" customHeight="1">
      <c r="A56" s="824"/>
      <c r="B56" s="834"/>
      <c r="C56" s="835"/>
      <c r="D56" s="836"/>
      <c r="E56" s="854"/>
      <c r="F56" s="854"/>
      <c r="G56" s="854"/>
      <c r="H56" s="835"/>
      <c r="I56" s="854"/>
      <c r="J56" s="854"/>
      <c r="K56" s="854"/>
      <c r="L56" s="849"/>
      <c r="M56" s="852"/>
      <c r="N56" s="486"/>
    </row>
    <row r="57" spans="1:14" s="490" customFormat="1" ht="40.049999999999997" customHeight="1">
      <c r="A57" s="593" t="s">
        <v>108</v>
      </c>
      <c r="B57" s="572">
        <f t="shared" ref="B57:K57" si="31">SUM(B58:B61)</f>
        <v>0</v>
      </c>
      <c r="C57" s="506">
        <f t="shared" si="31"/>
        <v>0</v>
      </c>
      <c r="D57" s="540">
        <f>SUM(B57:C57)</f>
        <v>0</v>
      </c>
      <c r="E57" s="566">
        <f t="shared" si="31"/>
        <v>0</v>
      </c>
      <c r="F57" s="506">
        <f t="shared" si="31"/>
        <v>0</v>
      </c>
      <c r="G57" s="506">
        <f t="shared" si="31"/>
        <v>0</v>
      </c>
      <c r="H57" s="506">
        <f t="shared" si="31"/>
        <v>0</v>
      </c>
      <c r="I57" s="506">
        <f t="shared" si="31"/>
        <v>0</v>
      </c>
      <c r="J57" s="506">
        <f t="shared" si="31"/>
        <v>0</v>
      </c>
      <c r="K57" s="506">
        <f t="shared" si="31"/>
        <v>0</v>
      </c>
      <c r="L57" s="507">
        <f>SUM(D57:K57)</f>
        <v>0</v>
      </c>
      <c r="M57" s="499"/>
      <c r="N57" s="486"/>
    </row>
    <row r="58" spans="1:14" s="490" customFormat="1" ht="40.049999999999997" customHeight="1">
      <c r="A58" s="594" t="s">
        <v>130</v>
      </c>
      <c r="B58" s="598"/>
      <c r="C58" s="492"/>
      <c r="D58" s="540">
        <f t="shared" ref="D58:D65" si="32">SUM(B58:C58)</f>
        <v>0</v>
      </c>
      <c r="E58" s="597"/>
      <c r="F58" s="492"/>
      <c r="G58" s="492"/>
      <c r="H58" s="492"/>
      <c r="I58" s="492"/>
      <c r="J58" s="492"/>
      <c r="K58" s="492"/>
      <c r="L58" s="507">
        <f>SUM(D58:K58)</f>
        <v>0</v>
      </c>
      <c r="M58" s="499"/>
    </row>
    <row r="59" spans="1:14" s="490" customFormat="1" ht="40.049999999999997" customHeight="1">
      <c r="A59" s="594" t="s">
        <v>131</v>
      </c>
      <c r="B59" s="598"/>
      <c r="C59" s="492"/>
      <c r="D59" s="540">
        <f t="shared" si="32"/>
        <v>0</v>
      </c>
      <c r="E59" s="597"/>
      <c r="F59" s="492"/>
      <c r="G59" s="492"/>
      <c r="H59" s="492"/>
      <c r="I59" s="492"/>
      <c r="J59" s="492"/>
      <c r="K59" s="492"/>
      <c r="L59" s="507">
        <f t="shared" ref="L59:L67" si="33">SUM(D59:K59)</f>
        <v>0</v>
      </c>
      <c r="M59" s="499"/>
    </row>
    <row r="60" spans="1:14" s="490" customFormat="1" ht="40.049999999999997" customHeight="1">
      <c r="A60" s="594" t="s">
        <v>202</v>
      </c>
      <c r="B60" s="573"/>
      <c r="C60" s="488"/>
      <c r="D60" s="540">
        <f t="shared" si="32"/>
        <v>0</v>
      </c>
      <c r="E60" s="567"/>
      <c r="F60" s="488"/>
      <c r="G60" s="488"/>
      <c r="H60" s="488"/>
      <c r="I60" s="488"/>
      <c r="J60" s="488"/>
      <c r="K60" s="488"/>
      <c r="L60" s="507">
        <f t="shared" si="33"/>
        <v>0</v>
      </c>
      <c r="M60" s="499"/>
    </row>
    <row r="61" spans="1:14" s="490" customFormat="1" ht="40.049999999999997" customHeight="1">
      <c r="A61" s="594" t="s">
        <v>117</v>
      </c>
      <c r="B61" s="573"/>
      <c r="C61" s="488"/>
      <c r="D61" s="540">
        <f t="shared" si="32"/>
        <v>0</v>
      </c>
      <c r="E61" s="567"/>
      <c r="F61" s="488"/>
      <c r="G61" s="488"/>
      <c r="H61" s="488"/>
      <c r="I61" s="488"/>
      <c r="J61" s="488"/>
      <c r="K61" s="488"/>
      <c r="L61" s="507">
        <f>SUM(D61:K61)</f>
        <v>0</v>
      </c>
      <c r="M61" s="499"/>
    </row>
    <row r="62" spans="1:14" s="490" customFormat="1" ht="40.049999999999997" customHeight="1">
      <c r="A62" s="594"/>
      <c r="B62" s="573"/>
      <c r="C62" s="488"/>
      <c r="D62" s="574"/>
      <c r="E62" s="567"/>
      <c r="F62" s="488"/>
      <c r="G62" s="488"/>
      <c r="H62" s="488"/>
      <c r="I62" s="488"/>
      <c r="J62" s="488"/>
      <c r="K62" s="488"/>
      <c r="L62" s="489"/>
      <c r="M62" s="499"/>
    </row>
    <row r="63" spans="1:14" s="490" customFormat="1" ht="40.049999999999997" customHeight="1">
      <c r="A63" s="595" t="s">
        <v>116</v>
      </c>
      <c r="B63" s="573"/>
      <c r="C63" s="488"/>
      <c r="D63" s="540">
        <f>SUM(B63:C63)</f>
        <v>0</v>
      </c>
      <c r="E63" s="567"/>
      <c r="F63" s="488"/>
      <c r="G63" s="488"/>
      <c r="H63" s="488"/>
      <c r="I63" s="488"/>
      <c r="J63" s="488"/>
      <c r="K63" s="488"/>
      <c r="L63" s="507">
        <f t="shared" si="33"/>
        <v>0</v>
      </c>
      <c r="M63" s="499"/>
    </row>
    <row r="64" spans="1:14" s="490" customFormat="1" ht="40.049999999999997" customHeight="1">
      <c r="A64" s="596"/>
      <c r="B64" s="573"/>
      <c r="C64" s="488"/>
      <c r="D64" s="574"/>
      <c r="E64" s="567"/>
      <c r="F64" s="488"/>
      <c r="G64" s="488"/>
      <c r="H64" s="488"/>
      <c r="I64" s="488"/>
      <c r="J64" s="488"/>
      <c r="K64" s="488"/>
      <c r="L64" s="491"/>
      <c r="M64" s="499"/>
    </row>
    <row r="65" spans="1:13" s="490" customFormat="1" ht="40.049999999999997" customHeight="1">
      <c r="A65" s="675" t="str">
        <f>IF($B$3="有","一般管理経費","")</f>
        <v/>
      </c>
      <c r="B65" s="573"/>
      <c r="C65" s="488"/>
      <c r="D65" s="540">
        <f t="shared" si="32"/>
        <v>0</v>
      </c>
      <c r="E65" s="567"/>
      <c r="F65" s="488"/>
      <c r="G65" s="488"/>
      <c r="H65" s="488"/>
      <c r="I65" s="488"/>
      <c r="J65" s="488"/>
      <c r="K65" s="488"/>
      <c r="L65" s="507">
        <f t="shared" si="33"/>
        <v>0</v>
      </c>
      <c r="M65" s="499"/>
    </row>
    <row r="66" spans="1:13" s="490" customFormat="1" ht="40.049999999999997" customHeight="1">
      <c r="A66" s="596"/>
      <c r="B66" s="573"/>
      <c r="C66" s="488"/>
      <c r="D66" s="574"/>
      <c r="E66" s="567"/>
      <c r="F66" s="488"/>
      <c r="G66" s="488"/>
      <c r="H66" s="488"/>
      <c r="I66" s="488"/>
      <c r="J66" s="488"/>
      <c r="K66" s="488"/>
      <c r="L66" s="491"/>
      <c r="M66" s="499"/>
    </row>
    <row r="67" spans="1:13" s="490" customFormat="1" ht="40.049999999999997" customHeight="1" thickBot="1">
      <c r="A67" s="599" t="s">
        <v>243</v>
      </c>
      <c r="B67" s="687">
        <f t="shared" ref="B67:K67" si="34">B57+B63+B65</f>
        <v>0</v>
      </c>
      <c r="C67" s="688">
        <f t="shared" si="34"/>
        <v>0</v>
      </c>
      <c r="D67" s="543">
        <f t="shared" si="34"/>
        <v>0</v>
      </c>
      <c r="E67" s="689">
        <f t="shared" si="34"/>
        <v>0</v>
      </c>
      <c r="F67" s="688">
        <f t="shared" si="34"/>
        <v>0</v>
      </c>
      <c r="G67" s="688">
        <f t="shared" si="34"/>
        <v>0</v>
      </c>
      <c r="H67" s="688">
        <f t="shared" si="34"/>
        <v>0</v>
      </c>
      <c r="I67" s="688">
        <f t="shared" si="34"/>
        <v>0</v>
      </c>
      <c r="J67" s="688">
        <f t="shared" si="34"/>
        <v>0</v>
      </c>
      <c r="K67" s="688">
        <f t="shared" si="34"/>
        <v>0</v>
      </c>
      <c r="L67" s="535">
        <f t="shared" si="33"/>
        <v>0</v>
      </c>
      <c r="M67" s="600"/>
    </row>
    <row r="68" spans="1:13" s="490" customFormat="1">
      <c r="A68" s="511"/>
      <c r="B68" s="512"/>
      <c r="C68" s="512"/>
      <c r="D68" s="512"/>
      <c r="E68" s="512"/>
      <c r="F68" s="512"/>
      <c r="G68" s="512"/>
      <c r="H68" s="512"/>
      <c r="I68" s="512"/>
      <c r="J68" s="512"/>
      <c r="K68" s="512"/>
      <c r="L68" s="512"/>
      <c r="M68" s="502"/>
    </row>
    <row r="69" spans="1:13" ht="13.8" thickBot="1">
      <c r="A69" s="503"/>
      <c r="B69" s="504"/>
      <c r="C69" s="504"/>
      <c r="D69" s="504"/>
      <c r="E69" s="504"/>
      <c r="F69" s="504"/>
      <c r="G69" s="504"/>
      <c r="H69" s="504"/>
      <c r="I69" s="504"/>
      <c r="J69" s="504"/>
      <c r="K69" s="504"/>
      <c r="L69" s="504"/>
      <c r="M69" s="505"/>
    </row>
  </sheetData>
  <sheetProtection sheet="1" formatCells="0" insertColumns="0" insertRows="0" deleteColumns="0" deleteRows="0" selectLockedCells="1"/>
  <mergeCells count="39">
    <mergeCell ref="D46:D49"/>
    <mergeCell ref="L46:L49"/>
    <mergeCell ref="L10:L12"/>
    <mergeCell ref="M10:M12"/>
    <mergeCell ref="E11:E12"/>
    <mergeCell ref="F11:F12"/>
    <mergeCell ref="G11:G12"/>
    <mergeCell ref="J11:J12"/>
    <mergeCell ref="K11:K12"/>
    <mergeCell ref="H11:H12"/>
    <mergeCell ref="I11:I12"/>
    <mergeCell ref="H10:K10"/>
    <mergeCell ref="L54:L56"/>
    <mergeCell ref="M54:M56"/>
    <mergeCell ref="E55:E56"/>
    <mergeCell ref="F55:F56"/>
    <mergeCell ref="G55:G56"/>
    <mergeCell ref="J55:J56"/>
    <mergeCell ref="K55:K56"/>
    <mergeCell ref="I55:I56"/>
    <mergeCell ref="H55:H56"/>
    <mergeCell ref="E54:G54"/>
    <mergeCell ref="H54:K54"/>
    <mergeCell ref="B6:H6"/>
    <mergeCell ref="B5:H5"/>
    <mergeCell ref="A54:A56"/>
    <mergeCell ref="B54:D54"/>
    <mergeCell ref="B7:C7"/>
    <mergeCell ref="A10:A12"/>
    <mergeCell ref="B10:D10"/>
    <mergeCell ref="B55:B56"/>
    <mergeCell ref="C55:C56"/>
    <mergeCell ref="D55:D56"/>
    <mergeCell ref="B11:B12"/>
    <mergeCell ref="C11:C12"/>
    <mergeCell ref="D11:D12"/>
    <mergeCell ref="E10:G10"/>
    <mergeCell ref="C46:C49"/>
    <mergeCell ref="B46:B49"/>
  </mergeCells>
  <phoneticPr fontId="3"/>
  <conditionalFormatting sqref="B40:L40">
    <cfRule type="expression" dxfId="14" priority="19">
      <formula>AND($A$39="",B39&lt;&gt;"")</formula>
    </cfRule>
    <cfRule type="expression" dxfId="13" priority="20">
      <formula>B39&gt;B13*0.15</formula>
    </cfRule>
    <cfRule type="expression" dxfId="12" priority="22">
      <formula>$B$37&gt;$B$13</formula>
    </cfRule>
  </conditionalFormatting>
  <conditionalFormatting sqref="C38">
    <cfRule type="expression" dxfId="11" priority="13">
      <formula>$B$37=C13</formula>
    </cfRule>
    <cfRule type="expression" dxfId="10" priority="14">
      <formula>$B$37&gt;C13*0.3</formula>
    </cfRule>
    <cfRule type="expression" dxfId="9" priority="16">
      <formula>C13-0.3&lt;C37</formula>
    </cfRule>
    <cfRule type="expression" dxfId="8" priority="21">
      <formula>D37&gt;=D13*0.3</formula>
    </cfRule>
  </conditionalFormatting>
  <conditionalFormatting sqref="B38">
    <cfRule type="expression" dxfId="7" priority="9">
      <formula>$B$37=B13</formula>
    </cfRule>
    <cfRule type="expression" dxfId="6" priority="10">
      <formula>$B$37&gt;B13*0.3</formula>
    </cfRule>
    <cfRule type="expression" dxfId="5" priority="11">
      <formula>B13-0.3&lt;B37</formula>
    </cfRule>
    <cfRule type="expression" dxfId="4" priority="12">
      <formula>C37&gt;=C13*0.3</formula>
    </cfRule>
  </conditionalFormatting>
  <conditionalFormatting sqref="D38">
    <cfRule type="expression" dxfId="3" priority="1">
      <formula>$D$37=D13</formula>
    </cfRule>
    <cfRule type="expression" dxfId="2" priority="2">
      <formula>$D$37&gt;D13*0.3</formula>
    </cfRule>
    <cfRule type="expression" dxfId="1" priority="3">
      <formula>D13-0.3&lt;D37</formula>
    </cfRule>
    <cfRule type="expression" dxfId="0" priority="4">
      <formula>E37&gt;=E13*0.3</formula>
    </cfRule>
  </conditionalFormatting>
  <dataValidations count="2">
    <dataValidation imeMode="on" allowBlank="1" showInputMessage="1" showErrorMessage="1" sqref="B11:K12" xr:uid="{B90F340E-345B-4A7D-8E48-55E55778BD06}"/>
    <dataValidation type="list" allowBlank="1" showInputMessage="1" showErrorMessage="1" sqref="B3" xr:uid="{F8543965-8ADB-4718-8297-F122E56872F7}">
      <formula1>$AA$11:$AA$14</formula1>
    </dataValidation>
  </dataValidations>
  <pageMargins left="0.70866141732283472" right="0.70866141732283472" top="0.55118110236220474" bottom="0.15748031496062992" header="0.31496062992125984" footer="0.31496062992125984"/>
  <pageSetup paperSize="9" scale="47" pageOrder="overThenDown" orientation="portrait" r:id="rId1"/>
  <headerFooter>
    <oddFooter>&amp;P / &amp;N ページ</oddFooter>
  </headerFooter>
  <rowBreaks count="1" manualBreakCount="1">
    <brk id="49" max="12" man="1"/>
  </rowBreaks>
  <colBreaks count="1" manualBreakCount="1">
    <brk id="7" max="70"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6"/>
  <sheetViews>
    <sheetView tabSelected="1" view="pageBreakPreview" zoomScale="70" zoomScaleNormal="100" zoomScaleSheetLayoutView="70" workbookViewId="0">
      <selection activeCell="E9" sqref="E9:K9"/>
    </sheetView>
  </sheetViews>
  <sheetFormatPr defaultRowHeight="13.2"/>
  <cols>
    <col min="1" max="1" width="30.6640625" style="490" bestFit="1" customWidth="1"/>
    <col min="2" max="13" width="20.77734375" style="490" customWidth="1"/>
    <col min="14" max="16384" width="8.88671875" style="490"/>
  </cols>
  <sheetData>
    <row r="1" spans="1:13">
      <c r="A1" s="490" t="s">
        <v>74</v>
      </c>
    </row>
    <row r="2" spans="1:13">
      <c r="A2" s="523" t="s">
        <v>153</v>
      </c>
      <c r="B2" s="524"/>
      <c r="C2" s="525"/>
      <c r="D2" s="525"/>
      <c r="E2" s="525"/>
      <c r="F2" s="526"/>
      <c r="G2" s="526"/>
      <c r="H2" s="526"/>
      <c r="I2" s="526"/>
      <c r="J2" s="526"/>
      <c r="K2" s="526"/>
      <c r="L2" s="526"/>
      <c r="M2" s="526"/>
    </row>
    <row r="3" spans="1:13" ht="10.8" customHeight="1">
      <c r="A3" s="524"/>
      <c r="B3" s="524"/>
      <c r="C3" s="525"/>
      <c r="D3" s="525"/>
      <c r="E3" s="525"/>
      <c r="F3" s="526"/>
      <c r="G3" s="526"/>
      <c r="H3" s="526"/>
      <c r="I3" s="526"/>
      <c r="J3" s="526"/>
      <c r="K3" s="526"/>
      <c r="L3" s="526"/>
      <c r="M3" s="526"/>
    </row>
    <row r="4" spans="1:13" ht="21.6" customHeight="1">
      <c r="A4" s="527" t="s">
        <v>45</v>
      </c>
      <c r="B4" s="887" t="str">
        <f>IF('様式Ⅲ－３'!B30="","","様式Ⅲ－３'!B30")</f>
        <v/>
      </c>
      <c r="C4" s="887"/>
      <c r="D4" s="887"/>
      <c r="E4" s="887"/>
      <c r="F4" s="887"/>
      <c r="G4" s="887"/>
      <c r="H4" s="887"/>
      <c r="I4" s="887"/>
      <c r="J4" s="887"/>
      <c r="K4" s="887"/>
      <c r="L4" s="887"/>
      <c r="M4" s="887"/>
    </row>
    <row r="5" spans="1:13" ht="19.8" customHeight="1">
      <c r="A5" s="528" t="s">
        <v>46</v>
      </c>
      <c r="B5" s="888" t="str">
        <f>IF('様式Ⅲ－３'!F16="","",'様式Ⅲ－３'!F16)</f>
        <v>（コンソーシアム名）</v>
      </c>
      <c r="C5" s="888"/>
      <c r="D5" s="888"/>
      <c r="E5" s="888"/>
      <c r="F5" s="888"/>
      <c r="G5" s="888"/>
      <c r="H5" s="888"/>
      <c r="I5" s="888"/>
      <c r="J5" s="888"/>
      <c r="K5" s="888"/>
      <c r="L5" s="888"/>
      <c r="M5" s="888"/>
    </row>
    <row r="6" spans="1:13" ht="19.2" customHeight="1">
      <c r="A6" s="528" t="s">
        <v>47</v>
      </c>
      <c r="B6" s="529" t="str">
        <f>'様式Ⅲ－３'!B34&amp;"     　　　～"</f>
        <v>開始：平成○○年○月○日     　　　～</v>
      </c>
      <c r="D6" s="530" t="str">
        <f>'様式Ⅲ－３'!B35</f>
        <v>完了：平成○○年○月○日</v>
      </c>
      <c r="I6" s="526"/>
      <c r="J6" s="526" t="s">
        <v>231</v>
      </c>
      <c r="K6" s="526"/>
      <c r="L6" s="526"/>
      <c r="M6" s="526"/>
    </row>
    <row r="7" spans="1:13" ht="7.8" customHeight="1">
      <c r="A7" s="526"/>
      <c r="B7" s="526"/>
      <c r="C7" s="526"/>
      <c r="D7" s="526"/>
      <c r="E7" s="526"/>
      <c r="F7" s="526"/>
      <c r="G7" s="526"/>
      <c r="H7" s="526"/>
      <c r="I7" s="526"/>
      <c r="J7" s="526"/>
      <c r="K7" s="526"/>
      <c r="L7" s="526"/>
      <c r="M7" s="526"/>
    </row>
    <row r="8" spans="1:13" ht="28.8" customHeight="1" thickBot="1">
      <c r="A8" s="531" t="s">
        <v>128</v>
      </c>
      <c r="B8" s="526"/>
      <c r="C8" s="526"/>
      <c r="D8" s="526"/>
      <c r="E8" s="526"/>
      <c r="F8" s="526"/>
      <c r="G8" s="526"/>
      <c r="H8" s="526"/>
      <c r="I8" s="526"/>
      <c r="J8" s="526"/>
      <c r="K8" s="526"/>
      <c r="L8" s="526"/>
      <c r="M8" s="526"/>
    </row>
    <row r="9" spans="1:13" ht="36.6" customHeight="1">
      <c r="A9" s="889" t="s">
        <v>154</v>
      </c>
      <c r="B9" s="825" t="s">
        <v>156</v>
      </c>
      <c r="C9" s="826"/>
      <c r="D9" s="827"/>
      <c r="E9" s="890" t="s">
        <v>157</v>
      </c>
      <c r="F9" s="891"/>
      <c r="G9" s="891"/>
      <c r="H9" s="891"/>
      <c r="I9" s="891"/>
      <c r="J9" s="891"/>
      <c r="K9" s="891"/>
      <c r="L9" s="864" t="s">
        <v>48</v>
      </c>
      <c r="M9" s="892" t="s">
        <v>49</v>
      </c>
    </row>
    <row r="10" spans="1:13" ht="36.6" customHeight="1">
      <c r="A10" s="889"/>
      <c r="B10" s="899"/>
      <c r="C10" s="901"/>
      <c r="D10" s="873" t="s">
        <v>155</v>
      </c>
      <c r="E10" s="895"/>
      <c r="F10" s="897"/>
      <c r="G10" s="897"/>
      <c r="H10" s="897"/>
      <c r="I10" s="897"/>
      <c r="J10" s="897"/>
      <c r="K10" s="897"/>
      <c r="L10" s="865"/>
      <c r="M10" s="893"/>
    </row>
    <row r="11" spans="1:13" ht="51.6" customHeight="1">
      <c r="A11" s="889"/>
      <c r="B11" s="900"/>
      <c r="C11" s="902"/>
      <c r="D11" s="874"/>
      <c r="E11" s="896"/>
      <c r="F11" s="898"/>
      <c r="G11" s="898"/>
      <c r="H11" s="898"/>
      <c r="I11" s="898"/>
      <c r="J11" s="898"/>
      <c r="K11" s="898"/>
      <c r="L11" s="866"/>
      <c r="M11" s="894"/>
    </row>
    <row r="12" spans="1:13" ht="27.6" customHeight="1">
      <c r="A12" s="552" t="s">
        <v>108</v>
      </c>
      <c r="B12" s="572">
        <f>B14+B18+B22+B27</f>
        <v>0</v>
      </c>
      <c r="C12" s="506">
        <f>C14+C18+C22+C27</f>
        <v>0</v>
      </c>
      <c r="D12" s="540">
        <f>SUM(B12:C12)</f>
        <v>0</v>
      </c>
      <c r="E12" s="566">
        <f>E14+E18+E22+E27</f>
        <v>0</v>
      </c>
      <c r="F12" s="506">
        <f t="shared" ref="F12:K12" si="0">F14+F18+F22+F27</f>
        <v>0</v>
      </c>
      <c r="G12" s="506">
        <f t="shared" si="0"/>
        <v>0</v>
      </c>
      <c r="H12" s="506">
        <f t="shared" si="0"/>
        <v>0</v>
      </c>
      <c r="I12" s="506">
        <f t="shared" si="0"/>
        <v>0</v>
      </c>
      <c r="J12" s="506">
        <f t="shared" si="0"/>
        <v>0</v>
      </c>
      <c r="K12" s="506">
        <f t="shared" si="0"/>
        <v>0</v>
      </c>
      <c r="L12" s="507">
        <f>SUM(D12:K12)</f>
        <v>0</v>
      </c>
      <c r="M12" s="487"/>
    </row>
    <row r="13" spans="1:13" ht="27.6" customHeight="1">
      <c r="A13" s="553"/>
      <c r="B13" s="573"/>
      <c r="C13" s="488"/>
      <c r="D13" s="574"/>
      <c r="E13" s="567"/>
      <c r="F13" s="488"/>
      <c r="G13" s="488"/>
      <c r="H13" s="488"/>
      <c r="I13" s="488"/>
      <c r="J13" s="488"/>
      <c r="K13" s="488"/>
      <c r="L13" s="489"/>
      <c r="M13" s="487"/>
    </row>
    <row r="14" spans="1:13" ht="27.6" customHeight="1">
      <c r="A14" s="554" t="s">
        <v>99</v>
      </c>
      <c r="B14" s="665">
        <f>SUM(B15:B16)</f>
        <v>0</v>
      </c>
      <c r="C14" s="506">
        <f>SUM(C15:C16)</f>
        <v>0</v>
      </c>
      <c r="D14" s="540">
        <f>SUM(B14:C14)</f>
        <v>0</v>
      </c>
      <c r="E14" s="568">
        <f t="shared" ref="E14:F14" si="1">SUM(E15:E16)</f>
        <v>0</v>
      </c>
      <c r="F14" s="508">
        <f t="shared" si="1"/>
        <v>0</v>
      </c>
      <c r="G14" s="508">
        <f t="shared" ref="G14:K14" si="2">SUM(G15:G16)</f>
        <v>0</v>
      </c>
      <c r="H14" s="508">
        <f t="shared" si="2"/>
        <v>0</v>
      </c>
      <c r="I14" s="508">
        <f t="shared" si="2"/>
        <v>0</v>
      </c>
      <c r="J14" s="508">
        <f t="shared" si="2"/>
        <v>0</v>
      </c>
      <c r="K14" s="508">
        <f t="shared" si="2"/>
        <v>0</v>
      </c>
      <c r="L14" s="507">
        <f>SUM(D14:K14)</f>
        <v>0</v>
      </c>
      <c r="M14" s="487"/>
    </row>
    <row r="15" spans="1:13" ht="27.6" customHeight="1">
      <c r="A15" s="555" t="s">
        <v>200</v>
      </c>
      <c r="B15" s="573"/>
      <c r="C15" s="488"/>
      <c r="D15" s="540">
        <f t="shared" ref="D15:D16" si="3">SUM(B15:C15)</f>
        <v>0</v>
      </c>
      <c r="E15" s="567"/>
      <c r="F15" s="488"/>
      <c r="G15" s="488"/>
      <c r="H15" s="488"/>
      <c r="I15" s="488"/>
      <c r="J15" s="488"/>
      <c r="K15" s="488"/>
      <c r="L15" s="507">
        <f t="shared" ref="L15:L16" si="4">SUM(D15:K15)</f>
        <v>0</v>
      </c>
      <c r="M15" s="487"/>
    </row>
    <row r="16" spans="1:13" ht="27.6" customHeight="1">
      <c r="A16" s="555" t="s">
        <v>201</v>
      </c>
      <c r="B16" s="573"/>
      <c r="C16" s="488"/>
      <c r="D16" s="540">
        <f t="shared" si="3"/>
        <v>0</v>
      </c>
      <c r="E16" s="567"/>
      <c r="F16" s="488"/>
      <c r="G16" s="488"/>
      <c r="H16" s="488"/>
      <c r="I16" s="488"/>
      <c r="J16" s="488"/>
      <c r="K16" s="488"/>
      <c r="L16" s="507">
        <f t="shared" si="4"/>
        <v>0</v>
      </c>
      <c r="M16" s="487"/>
    </row>
    <row r="17" spans="1:13" ht="27.6" customHeight="1">
      <c r="A17" s="553"/>
      <c r="B17" s="573"/>
      <c r="C17" s="488"/>
      <c r="D17" s="574"/>
      <c r="E17" s="567"/>
      <c r="F17" s="488"/>
      <c r="G17" s="488"/>
      <c r="H17" s="488"/>
      <c r="I17" s="488"/>
      <c r="J17" s="488"/>
      <c r="K17" s="488"/>
      <c r="L17" s="489"/>
      <c r="M17" s="487"/>
    </row>
    <row r="18" spans="1:13" ht="27.6" customHeight="1">
      <c r="A18" s="554" t="s">
        <v>102</v>
      </c>
      <c r="B18" s="572">
        <f>SUM(B19:B20)</f>
        <v>0</v>
      </c>
      <c r="C18" s="508">
        <f t="shared" ref="C18:F18" si="5">SUM(C19:C20)</f>
        <v>0</v>
      </c>
      <c r="D18" s="540">
        <f>SUM(B18:C18)</f>
        <v>0</v>
      </c>
      <c r="E18" s="568">
        <f t="shared" si="5"/>
        <v>0</v>
      </c>
      <c r="F18" s="508">
        <f t="shared" si="5"/>
        <v>0</v>
      </c>
      <c r="G18" s="508">
        <f t="shared" ref="G18:K18" si="6">SUM(G19:G20)</f>
        <v>0</v>
      </c>
      <c r="H18" s="508">
        <f t="shared" si="6"/>
        <v>0</v>
      </c>
      <c r="I18" s="508">
        <f t="shared" si="6"/>
        <v>0</v>
      </c>
      <c r="J18" s="508">
        <f t="shared" si="6"/>
        <v>0</v>
      </c>
      <c r="K18" s="508">
        <f t="shared" si="6"/>
        <v>0</v>
      </c>
      <c r="L18" s="507">
        <f>SUM(D18:K18)</f>
        <v>0</v>
      </c>
      <c r="M18" s="487"/>
    </row>
    <row r="19" spans="1:13" ht="27.6" customHeight="1">
      <c r="A19" s="555" t="s">
        <v>198</v>
      </c>
      <c r="B19" s="573"/>
      <c r="C19" s="488"/>
      <c r="D19" s="540">
        <f>SUM(B19:C19)</f>
        <v>0</v>
      </c>
      <c r="E19" s="567"/>
      <c r="F19" s="488"/>
      <c r="G19" s="488"/>
      <c r="H19" s="488"/>
      <c r="I19" s="488"/>
      <c r="J19" s="488"/>
      <c r="K19" s="488"/>
      <c r="L19" s="507">
        <f t="shared" ref="L19:L20" si="7">SUM(D19:K19)</f>
        <v>0</v>
      </c>
      <c r="M19" s="487"/>
    </row>
    <row r="20" spans="1:13" ht="27.6" customHeight="1">
      <c r="A20" s="555" t="s">
        <v>199</v>
      </c>
      <c r="B20" s="573"/>
      <c r="C20" s="488"/>
      <c r="D20" s="540">
        <f t="shared" ref="D20" si="8">SUM(B20:C20)</f>
        <v>0</v>
      </c>
      <c r="E20" s="567"/>
      <c r="F20" s="488"/>
      <c r="G20" s="488"/>
      <c r="H20" s="488"/>
      <c r="I20" s="488"/>
      <c r="J20" s="488"/>
      <c r="K20" s="488"/>
      <c r="L20" s="507">
        <f t="shared" si="7"/>
        <v>0</v>
      </c>
      <c r="M20" s="487"/>
    </row>
    <row r="21" spans="1:13" ht="27.6" customHeight="1">
      <c r="A21" s="553"/>
      <c r="B21" s="573"/>
      <c r="C21" s="488"/>
      <c r="D21" s="574"/>
      <c r="E21" s="567"/>
      <c r="F21" s="488"/>
      <c r="G21" s="488"/>
      <c r="H21" s="488"/>
      <c r="I21" s="488"/>
      <c r="J21" s="488"/>
      <c r="K21" s="488"/>
      <c r="L21" s="489"/>
      <c r="M21" s="487"/>
    </row>
    <row r="22" spans="1:13" ht="27.6" customHeight="1">
      <c r="A22" s="554" t="s">
        <v>149</v>
      </c>
      <c r="B22" s="575">
        <f>SUM(B23:B25)</f>
        <v>0</v>
      </c>
      <c r="C22" s="508">
        <f t="shared" ref="C22:F22" si="9">SUM(C23:C25)</f>
        <v>0</v>
      </c>
      <c r="D22" s="540">
        <f>SUM(B22:C22)</f>
        <v>0</v>
      </c>
      <c r="E22" s="568">
        <f t="shared" si="9"/>
        <v>0</v>
      </c>
      <c r="F22" s="508">
        <f t="shared" si="9"/>
        <v>0</v>
      </c>
      <c r="G22" s="508">
        <f t="shared" ref="G22:K22" si="10">SUM(G23:G25)</f>
        <v>0</v>
      </c>
      <c r="H22" s="508">
        <f t="shared" si="10"/>
        <v>0</v>
      </c>
      <c r="I22" s="508">
        <f t="shared" si="10"/>
        <v>0</v>
      </c>
      <c r="J22" s="508">
        <f t="shared" si="10"/>
        <v>0</v>
      </c>
      <c r="K22" s="508">
        <f t="shared" si="10"/>
        <v>0</v>
      </c>
      <c r="L22" s="507">
        <f>SUM(D22:K22)</f>
        <v>0</v>
      </c>
      <c r="M22" s="487"/>
    </row>
    <row r="23" spans="1:13" ht="27.6" customHeight="1">
      <c r="A23" s="556" t="s">
        <v>103</v>
      </c>
      <c r="B23" s="573"/>
      <c r="C23" s="488"/>
      <c r="D23" s="540">
        <f t="shared" ref="D23:D25" si="11">SUM(B23:C23)</f>
        <v>0</v>
      </c>
      <c r="E23" s="567"/>
      <c r="F23" s="488"/>
      <c r="G23" s="488"/>
      <c r="H23" s="488"/>
      <c r="I23" s="488"/>
      <c r="J23" s="488"/>
      <c r="K23" s="488"/>
      <c r="L23" s="507">
        <f t="shared" ref="L23:L24" si="12">SUM(D23:K23)</f>
        <v>0</v>
      </c>
      <c r="M23" s="487"/>
    </row>
    <row r="24" spans="1:13" ht="27.6" customHeight="1">
      <c r="A24" s="555" t="s">
        <v>50</v>
      </c>
      <c r="B24" s="573"/>
      <c r="C24" s="488"/>
      <c r="D24" s="540">
        <f t="shared" si="11"/>
        <v>0</v>
      </c>
      <c r="E24" s="567"/>
      <c r="F24" s="488"/>
      <c r="G24" s="488"/>
      <c r="H24" s="488"/>
      <c r="I24" s="488"/>
      <c r="J24" s="488"/>
      <c r="K24" s="488"/>
      <c r="L24" s="507">
        <f t="shared" si="12"/>
        <v>0</v>
      </c>
      <c r="M24" s="487"/>
    </row>
    <row r="25" spans="1:13" ht="27.6" customHeight="1">
      <c r="A25" s="555" t="s">
        <v>51</v>
      </c>
      <c r="B25" s="573"/>
      <c r="C25" s="488"/>
      <c r="D25" s="540">
        <f t="shared" si="11"/>
        <v>0</v>
      </c>
      <c r="E25" s="567"/>
      <c r="F25" s="488"/>
      <c r="G25" s="488"/>
      <c r="H25" s="488"/>
      <c r="I25" s="488"/>
      <c r="J25" s="488"/>
      <c r="K25" s="488"/>
      <c r="L25" s="489"/>
      <c r="M25" s="487"/>
    </row>
    <row r="26" spans="1:13" ht="27.6" customHeight="1">
      <c r="A26" s="557"/>
      <c r="B26" s="573"/>
      <c r="C26" s="488"/>
      <c r="D26" s="574"/>
      <c r="E26" s="567"/>
      <c r="F26" s="488"/>
      <c r="G26" s="488"/>
      <c r="H26" s="488"/>
      <c r="I26" s="488"/>
      <c r="J26" s="488"/>
      <c r="K26" s="488"/>
      <c r="L26" s="489"/>
      <c r="M26" s="487"/>
    </row>
    <row r="27" spans="1:13" ht="27.6" customHeight="1">
      <c r="A27" s="554" t="s">
        <v>150</v>
      </c>
      <c r="B27" s="575">
        <f>SUM(B28:B33)</f>
        <v>0</v>
      </c>
      <c r="C27" s="508">
        <f t="shared" ref="C27:F27" si="13">SUM(C28:C33)</f>
        <v>0</v>
      </c>
      <c r="D27" s="540">
        <f>SUM(B27:C27)</f>
        <v>0</v>
      </c>
      <c r="E27" s="568">
        <f>SUM(E28:E33)</f>
        <v>0</v>
      </c>
      <c r="F27" s="508">
        <f t="shared" si="13"/>
        <v>0</v>
      </c>
      <c r="G27" s="508">
        <f t="shared" ref="G27:K27" si="14">SUM(G28:G33)</f>
        <v>0</v>
      </c>
      <c r="H27" s="508">
        <f t="shared" si="14"/>
        <v>0</v>
      </c>
      <c r="I27" s="508">
        <f t="shared" si="14"/>
        <v>0</v>
      </c>
      <c r="J27" s="508">
        <f t="shared" si="14"/>
        <v>0</v>
      </c>
      <c r="K27" s="508">
        <f t="shared" si="14"/>
        <v>0</v>
      </c>
      <c r="L27" s="507">
        <f>SUM(D27:K27)</f>
        <v>0</v>
      </c>
      <c r="M27" s="487"/>
    </row>
    <row r="28" spans="1:13" ht="27.6" customHeight="1">
      <c r="A28" s="555" t="s">
        <v>104</v>
      </c>
      <c r="B28" s="573"/>
      <c r="C28" s="488"/>
      <c r="D28" s="540">
        <f t="shared" ref="D28:D33" si="15">SUM(B28:C28)</f>
        <v>0</v>
      </c>
      <c r="E28" s="567"/>
      <c r="F28" s="488"/>
      <c r="G28" s="488"/>
      <c r="H28" s="488"/>
      <c r="I28" s="488"/>
      <c r="J28" s="488"/>
      <c r="K28" s="488"/>
      <c r="L28" s="507">
        <f t="shared" ref="L28:L33" si="16">SUM(D28:K28)</f>
        <v>0</v>
      </c>
      <c r="M28" s="487"/>
    </row>
    <row r="29" spans="1:13" ht="27.6" customHeight="1">
      <c r="A29" s="555" t="s">
        <v>52</v>
      </c>
      <c r="B29" s="573"/>
      <c r="C29" s="488"/>
      <c r="D29" s="540">
        <f t="shared" si="15"/>
        <v>0</v>
      </c>
      <c r="E29" s="567"/>
      <c r="F29" s="488"/>
      <c r="G29" s="488"/>
      <c r="H29" s="488"/>
      <c r="I29" s="488"/>
      <c r="J29" s="488"/>
      <c r="K29" s="488"/>
      <c r="L29" s="507">
        <f t="shared" si="16"/>
        <v>0</v>
      </c>
      <c r="M29" s="487"/>
    </row>
    <row r="30" spans="1:13" ht="27.6" customHeight="1">
      <c r="A30" s="555" t="s">
        <v>54</v>
      </c>
      <c r="B30" s="573"/>
      <c r="C30" s="488"/>
      <c r="D30" s="540">
        <f t="shared" si="15"/>
        <v>0</v>
      </c>
      <c r="E30" s="567"/>
      <c r="F30" s="488"/>
      <c r="G30" s="488"/>
      <c r="H30" s="488"/>
      <c r="I30" s="488"/>
      <c r="J30" s="488"/>
      <c r="K30" s="488"/>
      <c r="L30" s="507">
        <f t="shared" si="16"/>
        <v>0</v>
      </c>
      <c r="M30" s="487"/>
    </row>
    <row r="31" spans="1:13" ht="27.6" customHeight="1">
      <c r="A31" s="555" t="s">
        <v>106</v>
      </c>
      <c r="B31" s="573"/>
      <c r="C31" s="488"/>
      <c r="D31" s="540">
        <f t="shared" si="15"/>
        <v>0</v>
      </c>
      <c r="E31" s="567"/>
      <c r="F31" s="488"/>
      <c r="G31" s="488"/>
      <c r="H31" s="488"/>
      <c r="I31" s="488"/>
      <c r="J31" s="488"/>
      <c r="K31" s="488"/>
      <c r="L31" s="507">
        <f t="shared" si="16"/>
        <v>0</v>
      </c>
      <c r="M31" s="487"/>
    </row>
    <row r="32" spans="1:13" ht="27.6" customHeight="1">
      <c r="A32" s="555" t="s">
        <v>53</v>
      </c>
      <c r="B32" s="573"/>
      <c r="C32" s="488"/>
      <c r="D32" s="540">
        <f t="shared" si="15"/>
        <v>0</v>
      </c>
      <c r="E32" s="567"/>
      <c r="F32" s="488"/>
      <c r="G32" s="488"/>
      <c r="H32" s="488"/>
      <c r="I32" s="488"/>
      <c r="J32" s="488"/>
      <c r="K32" s="488"/>
      <c r="L32" s="507">
        <f t="shared" si="16"/>
        <v>0</v>
      </c>
      <c r="M32" s="487"/>
    </row>
    <row r="33" spans="1:14" ht="27.6" customHeight="1">
      <c r="A33" s="555" t="s">
        <v>107</v>
      </c>
      <c r="B33" s="573"/>
      <c r="C33" s="488"/>
      <c r="D33" s="540">
        <f t="shared" si="15"/>
        <v>0</v>
      </c>
      <c r="E33" s="567"/>
      <c r="F33" s="488"/>
      <c r="G33" s="488"/>
      <c r="H33" s="488"/>
      <c r="I33" s="488"/>
      <c r="J33" s="488"/>
      <c r="K33" s="488"/>
      <c r="L33" s="507">
        <f t="shared" si="16"/>
        <v>0</v>
      </c>
      <c r="M33" s="487"/>
    </row>
    <row r="34" spans="1:14" ht="27.6" customHeight="1">
      <c r="A34" s="558"/>
      <c r="B34" s="573"/>
      <c r="C34" s="514"/>
      <c r="D34" s="576"/>
      <c r="E34" s="569"/>
      <c r="F34" s="515"/>
      <c r="G34" s="515"/>
      <c r="H34" s="515"/>
      <c r="I34" s="515"/>
      <c r="J34" s="515"/>
      <c r="K34" s="515"/>
      <c r="L34" s="489"/>
      <c r="M34" s="487"/>
    </row>
    <row r="35" spans="1:14" ht="27.6" customHeight="1">
      <c r="A35" s="559" t="s">
        <v>117</v>
      </c>
      <c r="B35" s="575">
        <f>SUM(B36:B37)</f>
        <v>0</v>
      </c>
      <c r="C35" s="532">
        <f>SUM(C36:C37)</f>
        <v>0</v>
      </c>
      <c r="D35" s="540">
        <f>SUM(B35:C35)</f>
        <v>0</v>
      </c>
      <c r="E35" s="570">
        <f>SUM(E36:E37)</f>
        <v>0</v>
      </c>
      <c r="F35" s="533">
        <f t="shared" ref="F35:K35" si="17">SUM(F36:F37)</f>
        <v>0</v>
      </c>
      <c r="G35" s="533">
        <f t="shared" si="17"/>
        <v>0</v>
      </c>
      <c r="H35" s="533">
        <f t="shared" si="17"/>
        <v>0</v>
      </c>
      <c r="I35" s="533">
        <f t="shared" si="17"/>
        <v>0</v>
      </c>
      <c r="J35" s="533">
        <f t="shared" si="17"/>
        <v>0</v>
      </c>
      <c r="K35" s="533">
        <f t="shared" si="17"/>
        <v>0</v>
      </c>
      <c r="L35" s="507">
        <f>SUM(D35:K35)</f>
        <v>0</v>
      </c>
      <c r="M35" s="487"/>
    </row>
    <row r="36" spans="1:14" ht="27.6" customHeight="1">
      <c r="A36" s="560" t="s">
        <v>203</v>
      </c>
      <c r="B36" s="573"/>
      <c r="C36" s="514"/>
      <c r="D36" s="540">
        <f>SUM(B36:C36)</f>
        <v>0</v>
      </c>
      <c r="E36" s="569"/>
      <c r="F36" s="515"/>
      <c r="G36" s="515"/>
      <c r="H36" s="515"/>
      <c r="I36" s="515"/>
      <c r="J36" s="515"/>
      <c r="K36" s="515"/>
      <c r="L36" s="507">
        <f>SUM(D36:K36)</f>
        <v>0</v>
      </c>
      <c r="M36" s="487"/>
    </row>
    <row r="37" spans="1:14" ht="27.6" customHeight="1">
      <c r="A37" s="560" t="s">
        <v>204</v>
      </c>
      <c r="B37" s="573"/>
      <c r="C37" s="514"/>
      <c r="D37" s="540">
        <f t="shared" ref="D37" si="18">SUM(B37:C37)</f>
        <v>0</v>
      </c>
      <c r="E37" s="569"/>
      <c r="F37" s="515"/>
      <c r="G37" s="515"/>
      <c r="H37" s="515"/>
      <c r="I37" s="515"/>
      <c r="J37" s="515"/>
      <c r="K37" s="515"/>
      <c r="L37" s="507">
        <f t="shared" ref="L37" si="19">SUM(D37:K37)</f>
        <v>0</v>
      </c>
      <c r="M37" s="487"/>
    </row>
    <row r="38" spans="1:14" ht="27.6" customHeight="1">
      <c r="A38" s="557"/>
      <c r="B38" s="573"/>
      <c r="C38" s="514"/>
      <c r="D38" s="576"/>
      <c r="E38" s="569"/>
      <c r="F38" s="515"/>
      <c r="G38" s="515"/>
      <c r="H38" s="515"/>
      <c r="I38" s="515"/>
      <c r="J38" s="515"/>
      <c r="K38" s="515"/>
      <c r="L38" s="489"/>
      <c r="M38" s="487"/>
    </row>
    <row r="39" spans="1:14" ht="27.6" customHeight="1">
      <c r="A39" s="557"/>
      <c r="B39" s="573"/>
      <c r="C39" s="514"/>
      <c r="D39" s="576"/>
      <c r="E39" s="569"/>
      <c r="F39" s="515"/>
      <c r="G39" s="515"/>
      <c r="H39" s="515"/>
      <c r="I39" s="515"/>
      <c r="J39" s="515"/>
      <c r="K39" s="515"/>
      <c r="L39" s="489"/>
      <c r="M39" s="487"/>
    </row>
    <row r="40" spans="1:14" ht="27.6" customHeight="1">
      <c r="A40" s="557"/>
      <c r="B40" s="573"/>
      <c r="C40" s="514"/>
      <c r="D40" s="576"/>
      <c r="E40" s="569"/>
      <c r="F40" s="515"/>
      <c r="G40" s="515"/>
      <c r="H40" s="515"/>
      <c r="I40" s="515"/>
      <c r="J40" s="515"/>
      <c r="K40" s="515"/>
      <c r="L40" s="489"/>
      <c r="M40" s="487"/>
    </row>
    <row r="41" spans="1:14" ht="27.6" customHeight="1" thickBot="1">
      <c r="A41" s="561" t="s">
        <v>258</v>
      </c>
      <c r="B41" s="577">
        <f>B27+B22+B18+B14+B35</f>
        <v>0</v>
      </c>
      <c r="C41" s="534">
        <f>C27+C22+C18+C14+C35</f>
        <v>0</v>
      </c>
      <c r="D41" s="543">
        <f t="shared" ref="D41:D45" si="20">SUM(B41:C41)</f>
        <v>0</v>
      </c>
      <c r="E41" s="571">
        <f>E27+E22+E18+E14+E35</f>
        <v>0</v>
      </c>
      <c r="F41" s="534">
        <f t="shared" ref="F41" si="21">F27+F22+F18+F14+F35</f>
        <v>0</v>
      </c>
      <c r="G41" s="534">
        <f t="shared" ref="G41:K41" si="22">G27+G22+G18+G14+G35</f>
        <v>0</v>
      </c>
      <c r="H41" s="534">
        <f t="shared" si="22"/>
        <v>0</v>
      </c>
      <c r="I41" s="534">
        <f t="shared" si="22"/>
        <v>0</v>
      </c>
      <c r="J41" s="534">
        <f t="shared" si="22"/>
        <v>0</v>
      </c>
      <c r="K41" s="534">
        <f t="shared" si="22"/>
        <v>0</v>
      </c>
      <c r="L41" s="535">
        <f>SUM(D41:K41)</f>
        <v>0</v>
      </c>
      <c r="M41" s="536"/>
    </row>
    <row r="42" spans="1:14" ht="40.799999999999997" customHeight="1">
      <c r="A42" s="562" t="s">
        <v>152</v>
      </c>
      <c r="B42" s="537">
        <f t="shared" ref="B42:C42" si="23">ROUNDUP(B43/2,0)</f>
        <v>0</v>
      </c>
      <c r="C42" s="537">
        <f t="shared" si="23"/>
        <v>0</v>
      </c>
      <c r="D42" s="538">
        <f t="shared" si="20"/>
        <v>0</v>
      </c>
      <c r="E42" s="516"/>
      <c r="F42" s="516"/>
      <c r="G42" s="516"/>
      <c r="H42" s="516"/>
      <c r="I42" s="516"/>
      <c r="J42" s="516"/>
      <c r="K42" s="516"/>
      <c r="L42" s="516"/>
      <c r="M42" s="517"/>
      <c r="N42" s="512"/>
    </row>
    <row r="43" spans="1:14" ht="23.4" customHeight="1">
      <c r="A43" s="563" t="s">
        <v>56</v>
      </c>
      <c r="B43" s="539">
        <f>'添付 委託費集計'!B45</f>
        <v>0</v>
      </c>
      <c r="C43" s="539">
        <f>'添付 委託費集計'!C45</f>
        <v>0</v>
      </c>
      <c r="D43" s="540">
        <f t="shared" si="20"/>
        <v>0</v>
      </c>
      <c r="E43" s="518"/>
      <c r="F43" s="518"/>
      <c r="G43" s="518"/>
      <c r="H43" s="518"/>
      <c r="I43" s="518"/>
      <c r="J43" s="518"/>
      <c r="K43" s="518"/>
      <c r="L43" s="518"/>
      <c r="M43" s="517"/>
      <c r="N43" s="512"/>
    </row>
    <row r="44" spans="1:14" ht="23.4" customHeight="1">
      <c r="A44" s="564" t="s">
        <v>76</v>
      </c>
      <c r="B44" s="541">
        <v>0</v>
      </c>
      <c r="C44" s="541"/>
      <c r="D44" s="540">
        <f t="shared" si="20"/>
        <v>0</v>
      </c>
      <c r="E44" s="518"/>
      <c r="F44" s="518"/>
      <c r="G44" s="518"/>
      <c r="H44" s="518"/>
      <c r="I44" s="518"/>
      <c r="J44" s="518"/>
      <c r="K44" s="518"/>
      <c r="L44" s="518"/>
      <c r="M44" s="517"/>
      <c r="N44" s="512"/>
    </row>
    <row r="45" spans="1:14" ht="33.6" customHeight="1" thickBot="1">
      <c r="A45" s="565" t="s">
        <v>134</v>
      </c>
      <c r="B45" s="542">
        <f>B41+B44-B42</f>
        <v>0</v>
      </c>
      <c r="C45" s="542">
        <f t="shared" ref="C45" si="24">C41+C44-C42</f>
        <v>0</v>
      </c>
      <c r="D45" s="543">
        <f t="shared" si="20"/>
        <v>0</v>
      </c>
      <c r="E45" s="516"/>
      <c r="F45" s="516"/>
      <c r="G45" s="516"/>
      <c r="H45" s="516"/>
      <c r="I45" s="516"/>
      <c r="J45" s="516"/>
      <c r="K45" s="516"/>
      <c r="L45" s="516"/>
      <c r="M45" s="517"/>
      <c r="N45" s="512"/>
    </row>
    <row r="46" spans="1:14" ht="33.6" customHeight="1">
      <c r="A46" s="519"/>
      <c r="B46" s="883" t="str">
        <f>IF(B45=0,"",IF(B45&lt;0,"不足分を自己資金に追加してください。","翌年度に繰り越せる金額です。"))</f>
        <v/>
      </c>
      <c r="C46" s="883" t="str">
        <f>IF(C45=0,"",IF(C45&lt;0,"不足分を自己資金に追加してください。","翌年度に繰り越すことが可能です。"))</f>
        <v/>
      </c>
      <c r="D46" s="885" t="str">
        <f>IF(D45=0,"",IF(D45&lt;0,"不足分を自己資金に追加してください。","翌年度に繰り越せる金額です。"))</f>
        <v/>
      </c>
      <c r="E46" s="521"/>
      <c r="F46" s="521"/>
      <c r="G46" s="521"/>
      <c r="H46" s="521"/>
      <c r="I46" s="521"/>
      <c r="J46" s="521"/>
      <c r="K46" s="521"/>
      <c r="L46" s="516"/>
      <c r="M46" s="517"/>
    </row>
    <row r="47" spans="1:14" ht="33.6" customHeight="1">
      <c r="A47" s="519"/>
      <c r="B47" s="884"/>
      <c r="C47" s="884"/>
      <c r="D47" s="886"/>
      <c r="E47" s="521"/>
      <c r="F47" s="521"/>
      <c r="G47" s="521"/>
      <c r="H47" s="521"/>
      <c r="I47" s="521"/>
      <c r="J47" s="521"/>
      <c r="K47" s="521"/>
      <c r="L47" s="516"/>
      <c r="M47" s="517"/>
    </row>
    <row r="48" spans="1:14" ht="33.6" customHeight="1">
      <c r="A48" s="519"/>
      <c r="B48" s="520"/>
      <c r="C48" s="521"/>
      <c r="D48" s="521"/>
      <c r="E48" s="521"/>
      <c r="F48" s="521"/>
      <c r="G48" s="521"/>
      <c r="H48" s="521"/>
      <c r="I48" s="521"/>
      <c r="J48" s="521"/>
      <c r="K48" s="521"/>
      <c r="L48" s="516"/>
      <c r="M48" s="517"/>
    </row>
    <row r="49" spans="1:13" ht="33.6" customHeight="1">
      <c r="A49" s="519"/>
      <c r="B49" s="520"/>
      <c r="C49" s="521"/>
      <c r="D49" s="521"/>
      <c r="E49" s="521"/>
      <c r="F49" s="521"/>
      <c r="G49" s="521"/>
      <c r="H49" s="521"/>
      <c r="I49" s="521"/>
      <c r="J49" s="521"/>
      <c r="K49" s="521"/>
      <c r="L49" s="516"/>
      <c r="M49" s="517"/>
    </row>
    <row r="50" spans="1:13" ht="28.8" customHeight="1" thickBot="1">
      <c r="A50" s="531" t="s">
        <v>129</v>
      </c>
      <c r="B50" s="526"/>
      <c r="C50" s="526"/>
      <c r="D50" s="526"/>
      <c r="E50" s="526"/>
      <c r="F50" s="526"/>
      <c r="G50" s="526"/>
      <c r="H50" s="526"/>
      <c r="I50" s="526"/>
      <c r="J50" s="526"/>
      <c r="K50" s="526"/>
      <c r="L50" s="526"/>
      <c r="M50" s="526"/>
    </row>
    <row r="51" spans="1:13" ht="28.8" customHeight="1">
      <c r="A51" s="875" t="s">
        <v>154</v>
      </c>
      <c r="B51" s="825" t="s">
        <v>156</v>
      </c>
      <c r="C51" s="826"/>
      <c r="D51" s="876"/>
      <c r="E51" s="825" t="s">
        <v>157</v>
      </c>
      <c r="F51" s="826"/>
      <c r="G51" s="826"/>
      <c r="H51" s="826"/>
      <c r="I51" s="826"/>
      <c r="J51" s="826"/>
      <c r="K51" s="827"/>
      <c r="L51" s="864" t="s">
        <v>48</v>
      </c>
      <c r="M51" s="864" t="s">
        <v>49</v>
      </c>
    </row>
    <row r="52" spans="1:13" ht="28.8" customHeight="1">
      <c r="A52" s="824"/>
      <c r="B52" s="877" t="str">
        <f>IF(B10="","",B10)</f>
        <v/>
      </c>
      <c r="C52" s="879" t="str">
        <f>IF(C10="","",C10)</f>
        <v/>
      </c>
      <c r="D52" s="881" t="s">
        <v>155</v>
      </c>
      <c r="E52" s="867" t="str">
        <f>IF(E10="","",E10)</f>
        <v/>
      </c>
      <c r="F52" s="869" t="str">
        <f t="shared" ref="F52" si="25">IF(F10="","",F10)</f>
        <v/>
      </c>
      <c r="G52" s="869" t="str">
        <f t="shared" ref="G52:K52" si="26">IF(G10="","",G10)</f>
        <v/>
      </c>
      <c r="H52" s="869" t="str">
        <f t="shared" si="26"/>
        <v/>
      </c>
      <c r="I52" s="869" t="str">
        <f t="shared" si="26"/>
        <v/>
      </c>
      <c r="J52" s="869" t="str">
        <f t="shared" si="26"/>
        <v/>
      </c>
      <c r="K52" s="871" t="str">
        <f t="shared" si="26"/>
        <v/>
      </c>
      <c r="L52" s="865"/>
      <c r="M52" s="865"/>
    </row>
    <row r="53" spans="1:13" ht="51.6" customHeight="1">
      <c r="A53" s="824"/>
      <c r="B53" s="878"/>
      <c r="C53" s="880"/>
      <c r="D53" s="882"/>
      <c r="E53" s="868"/>
      <c r="F53" s="870"/>
      <c r="G53" s="870"/>
      <c r="H53" s="870"/>
      <c r="I53" s="870"/>
      <c r="J53" s="870"/>
      <c r="K53" s="872"/>
      <c r="L53" s="866"/>
      <c r="M53" s="866"/>
    </row>
    <row r="54" spans="1:13" ht="19.95" customHeight="1">
      <c r="A54" s="500" t="s">
        <v>108</v>
      </c>
      <c r="B54" s="506">
        <f>SUM(B55:B58)</f>
        <v>0</v>
      </c>
      <c r="C54" s="506">
        <f t="shared" ref="C54:F54" si="27">SUM(C55:C58)</f>
        <v>0</v>
      </c>
      <c r="D54" s="624">
        <f>SUM(B54:C54)</f>
        <v>0</v>
      </c>
      <c r="E54" s="572">
        <f t="shared" si="27"/>
        <v>0</v>
      </c>
      <c r="F54" s="506">
        <f t="shared" si="27"/>
        <v>0</v>
      </c>
      <c r="G54" s="506">
        <f t="shared" ref="G54:K54" si="28">SUM(G55:G58)</f>
        <v>0</v>
      </c>
      <c r="H54" s="506">
        <f t="shared" si="28"/>
        <v>0</v>
      </c>
      <c r="I54" s="506">
        <f t="shared" si="28"/>
        <v>0</v>
      </c>
      <c r="J54" s="506">
        <f t="shared" si="28"/>
        <v>0</v>
      </c>
      <c r="K54" s="540">
        <f t="shared" si="28"/>
        <v>0</v>
      </c>
      <c r="L54" s="507">
        <f>SUM(D54:K54)</f>
        <v>0</v>
      </c>
      <c r="M54" s="499"/>
    </row>
    <row r="55" spans="1:13" ht="19.95" customHeight="1">
      <c r="A55" s="501" t="s">
        <v>99</v>
      </c>
      <c r="B55" s="492"/>
      <c r="C55" s="488"/>
      <c r="D55" s="624">
        <f t="shared" ref="D55:D62" si="29">SUM(B55:C55)</f>
        <v>0</v>
      </c>
      <c r="E55" s="573"/>
      <c r="F55" s="488"/>
      <c r="G55" s="488"/>
      <c r="H55" s="488"/>
      <c r="I55" s="488"/>
      <c r="J55" s="488"/>
      <c r="K55" s="574"/>
      <c r="L55" s="507">
        <f t="shared" ref="L55:L62" si="30">SUM(D55:K55)</f>
        <v>0</v>
      </c>
      <c r="M55" s="499"/>
    </row>
    <row r="56" spans="1:13" ht="19.95" customHeight="1">
      <c r="A56" s="501" t="s">
        <v>102</v>
      </c>
      <c r="B56" s="492"/>
      <c r="C56" s="488"/>
      <c r="D56" s="624">
        <f t="shared" si="29"/>
        <v>0</v>
      </c>
      <c r="E56" s="573"/>
      <c r="F56" s="488"/>
      <c r="G56" s="488"/>
      <c r="H56" s="488"/>
      <c r="I56" s="488"/>
      <c r="J56" s="488"/>
      <c r="K56" s="574"/>
      <c r="L56" s="507">
        <f t="shared" si="30"/>
        <v>0</v>
      </c>
      <c r="M56" s="499"/>
    </row>
    <row r="57" spans="1:13" ht="19.95" customHeight="1">
      <c r="A57" s="501" t="s">
        <v>149</v>
      </c>
      <c r="B57" s="488"/>
      <c r="C57" s="488"/>
      <c r="D57" s="624">
        <f t="shared" si="29"/>
        <v>0</v>
      </c>
      <c r="E57" s="573"/>
      <c r="F57" s="488"/>
      <c r="G57" s="488"/>
      <c r="H57" s="488"/>
      <c r="I57" s="488"/>
      <c r="J57" s="488"/>
      <c r="K57" s="574"/>
      <c r="L57" s="507">
        <f t="shared" si="30"/>
        <v>0</v>
      </c>
      <c r="M57" s="499"/>
    </row>
    <row r="58" spans="1:13" ht="19.95" customHeight="1">
      <c r="A58" s="501" t="s">
        <v>117</v>
      </c>
      <c r="B58" s="488"/>
      <c r="C58" s="488"/>
      <c r="D58" s="624">
        <f t="shared" si="29"/>
        <v>0</v>
      </c>
      <c r="E58" s="573"/>
      <c r="F58" s="488"/>
      <c r="G58" s="488"/>
      <c r="H58" s="488"/>
      <c r="I58" s="488"/>
      <c r="J58" s="488"/>
      <c r="K58" s="574"/>
      <c r="L58" s="507">
        <f t="shared" si="30"/>
        <v>0</v>
      </c>
      <c r="M58" s="499"/>
    </row>
    <row r="59" spans="1:13" ht="19.95" customHeight="1">
      <c r="A59" s="500"/>
      <c r="B59" s="488"/>
      <c r="C59" s="488"/>
      <c r="D59" s="625"/>
      <c r="E59" s="573"/>
      <c r="F59" s="488"/>
      <c r="G59" s="488"/>
      <c r="H59" s="488"/>
      <c r="I59" s="488"/>
      <c r="J59" s="488"/>
      <c r="K59" s="574"/>
      <c r="L59" s="489"/>
      <c r="M59" s="499"/>
    </row>
    <row r="60" spans="1:13" ht="19.95" customHeight="1">
      <c r="A60" s="544" t="s">
        <v>117</v>
      </c>
      <c r="B60" s="508">
        <f>SUM(B61:B62)</f>
        <v>0</v>
      </c>
      <c r="C60" s="508">
        <f>SUM(C61:C62)</f>
        <v>0</v>
      </c>
      <c r="D60" s="624">
        <f t="shared" si="29"/>
        <v>0</v>
      </c>
      <c r="E60" s="575">
        <f t="shared" ref="E60:F60" si="31">SUM(E61:E62)</f>
        <v>0</v>
      </c>
      <c r="F60" s="508">
        <f t="shared" si="31"/>
        <v>0</v>
      </c>
      <c r="G60" s="508">
        <f t="shared" ref="G60:K60" si="32">SUM(G61:G62)</f>
        <v>0</v>
      </c>
      <c r="H60" s="508">
        <f t="shared" si="32"/>
        <v>0</v>
      </c>
      <c r="I60" s="508">
        <f t="shared" si="32"/>
        <v>0</v>
      </c>
      <c r="J60" s="508">
        <f t="shared" si="32"/>
        <v>0</v>
      </c>
      <c r="K60" s="628">
        <f t="shared" si="32"/>
        <v>0</v>
      </c>
      <c r="L60" s="507">
        <f t="shared" si="30"/>
        <v>0</v>
      </c>
      <c r="M60" s="499"/>
    </row>
    <row r="61" spans="1:13" ht="19.95" customHeight="1">
      <c r="A61" s="551" t="s">
        <v>203</v>
      </c>
      <c r="B61" s="488"/>
      <c r="C61" s="514"/>
      <c r="D61" s="624">
        <f t="shared" si="29"/>
        <v>0</v>
      </c>
      <c r="E61" s="629"/>
      <c r="F61" s="515"/>
      <c r="G61" s="515"/>
      <c r="H61" s="515"/>
      <c r="I61" s="515"/>
      <c r="J61" s="515"/>
      <c r="K61" s="630"/>
      <c r="L61" s="507">
        <f t="shared" si="30"/>
        <v>0</v>
      </c>
      <c r="M61" s="499"/>
    </row>
    <row r="62" spans="1:13" ht="19.95" customHeight="1">
      <c r="A62" s="551" t="s">
        <v>204</v>
      </c>
      <c r="B62" s="488"/>
      <c r="C62" s="514"/>
      <c r="D62" s="624">
        <f t="shared" si="29"/>
        <v>0</v>
      </c>
      <c r="E62" s="629"/>
      <c r="F62" s="515"/>
      <c r="G62" s="515"/>
      <c r="H62" s="515"/>
      <c r="I62" s="515"/>
      <c r="J62" s="515"/>
      <c r="K62" s="630"/>
      <c r="L62" s="507">
        <f t="shared" si="30"/>
        <v>0</v>
      </c>
      <c r="M62" s="499"/>
    </row>
    <row r="63" spans="1:13" ht="19.95" customHeight="1">
      <c r="A63" s="501"/>
      <c r="B63" s="488"/>
      <c r="C63" s="514"/>
      <c r="D63" s="626"/>
      <c r="E63" s="629"/>
      <c r="F63" s="515"/>
      <c r="G63" s="515"/>
      <c r="H63" s="515"/>
      <c r="I63" s="515"/>
      <c r="J63" s="515"/>
      <c r="K63" s="630"/>
      <c r="L63" s="489"/>
      <c r="M63" s="499"/>
    </row>
    <row r="64" spans="1:13" ht="19.95" customHeight="1">
      <c r="A64" s="501"/>
      <c r="B64" s="488"/>
      <c r="C64" s="514"/>
      <c r="D64" s="626"/>
      <c r="E64" s="629"/>
      <c r="F64" s="515"/>
      <c r="G64" s="515"/>
      <c r="H64" s="515"/>
      <c r="I64" s="515"/>
      <c r="J64" s="515"/>
      <c r="K64" s="630"/>
      <c r="L64" s="489"/>
      <c r="M64" s="499"/>
    </row>
    <row r="65" spans="1:13" ht="19.95" customHeight="1">
      <c r="A65" s="501"/>
      <c r="B65" s="488"/>
      <c r="C65" s="514"/>
      <c r="D65" s="626"/>
      <c r="E65" s="629"/>
      <c r="F65" s="515"/>
      <c r="G65" s="515"/>
      <c r="H65" s="515"/>
      <c r="I65" s="515"/>
      <c r="J65" s="515"/>
      <c r="K65" s="630"/>
      <c r="L65" s="489"/>
      <c r="M65" s="499"/>
    </row>
    <row r="66" spans="1:13" ht="19.95" customHeight="1" thickBot="1">
      <c r="A66" s="545" t="s">
        <v>259</v>
      </c>
      <c r="B66" s="534">
        <f>B54+B60</f>
        <v>0</v>
      </c>
      <c r="C66" s="534">
        <f>C54+C60</f>
        <v>0</v>
      </c>
      <c r="D66" s="627">
        <f>SUM(B66:C66)</f>
        <v>0</v>
      </c>
      <c r="E66" s="577">
        <f t="shared" ref="E66:K66" si="33">E58+E57+E56+E55+E60</f>
        <v>0</v>
      </c>
      <c r="F66" s="534">
        <f t="shared" si="33"/>
        <v>0</v>
      </c>
      <c r="G66" s="534">
        <f t="shared" si="33"/>
        <v>0</v>
      </c>
      <c r="H66" s="534">
        <f t="shared" si="33"/>
        <v>0</v>
      </c>
      <c r="I66" s="534">
        <f t="shared" si="33"/>
        <v>0</v>
      </c>
      <c r="J66" s="534">
        <f t="shared" si="33"/>
        <v>0</v>
      </c>
      <c r="K66" s="631">
        <f t="shared" si="33"/>
        <v>0</v>
      </c>
      <c r="L66" s="546">
        <f>SUM(D66:K66)</f>
        <v>0</v>
      </c>
      <c r="M66" s="522"/>
    </row>
  </sheetData>
  <sheetProtection sheet="1" formatCells="0" insertColumns="0" insertRows="0" deleteColumns="0" deleteRows="0" selectLockedCells="1"/>
  <mergeCells count="35">
    <mergeCell ref="B4:M4"/>
    <mergeCell ref="B5:M5"/>
    <mergeCell ref="A9:A11"/>
    <mergeCell ref="B9:D9"/>
    <mergeCell ref="E9:K9"/>
    <mergeCell ref="L9:L11"/>
    <mergeCell ref="M9:M11"/>
    <mergeCell ref="E10:E11"/>
    <mergeCell ref="F10:F11"/>
    <mergeCell ref="I10:I11"/>
    <mergeCell ref="J10:J11"/>
    <mergeCell ref="K10:K11"/>
    <mergeCell ref="G10:G11"/>
    <mergeCell ref="H10:H11"/>
    <mergeCell ref="B10:B11"/>
    <mergeCell ref="C10:C11"/>
    <mergeCell ref="D10:D11"/>
    <mergeCell ref="A51:A53"/>
    <mergeCell ref="B51:D51"/>
    <mergeCell ref="E51:K51"/>
    <mergeCell ref="L51:L53"/>
    <mergeCell ref="B52:B53"/>
    <mergeCell ref="C52:C53"/>
    <mergeCell ref="D52:D53"/>
    <mergeCell ref="B46:B47"/>
    <mergeCell ref="C46:C47"/>
    <mergeCell ref="D46:D47"/>
    <mergeCell ref="M51:M53"/>
    <mergeCell ref="E52:E53"/>
    <mergeCell ref="F52:F53"/>
    <mergeCell ref="I52:I53"/>
    <mergeCell ref="J52:J53"/>
    <mergeCell ref="K52:K53"/>
    <mergeCell ref="G52:G53"/>
    <mergeCell ref="H52:H53"/>
  </mergeCells>
  <phoneticPr fontId="3"/>
  <dataValidations count="1">
    <dataValidation imeMode="on" allowBlank="1" showInputMessage="1" showErrorMessage="1" sqref="B10:K11" xr:uid="{7CDE49FC-39A4-4CE1-98B0-20DF7A66A6F8}"/>
  </dataValidations>
  <pageMargins left="0.70866141732283472" right="0.70866141732283472" top="0.15748031496062992" bottom="0.15748031496062992" header="0.31496062992125984" footer="0.31496062992125984"/>
  <pageSetup paperSize="9" scale="47" orientation="landscape" cellComments="asDisplayed" r:id="rId1"/>
  <rowBreaks count="1" manualBreakCount="1">
    <brk id="47" max="12" man="1"/>
  </rowBreaks>
  <colBreaks count="3" manualBreakCount="3">
    <brk id="13" max="74" man="1"/>
    <brk id="14" max="70" man="1"/>
    <brk id="15" max="70"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109"/>
  <sheetViews>
    <sheetView showZeros="0" showWhiteSpace="0" view="pageBreakPreview" topLeftCell="X22" zoomScaleNormal="100" zoomScaleSheetLayoutView="100" workbookViewId="0">
      <selection activeCell="BJ7" sqref="BJ7"/>
    </sheetView>
  </sheetViews>
  <sheetFormatPr defaultColWidth="9" defaultRowHeight="15" customHeight="1"/>
  <cols>
    <col min="1" max="1" width="1.6640625" style="1" customWidth="1"/>
    <col min="2" max="10" width="8.88671875" style="1" customWidth="1"/>
    <col min="11" max="11" width="4.21875" style="1" customWidth="1"/>
    <col min="12" max="12" width="1.44140625" style="1" customWidth="1"/>
    <col min="13" max="13" width="1.88671875" style="35" customWidth="1"/>
    <col min="14" max="14" width="1.44140625" style="35" customWidth="1"/>
    <col min="15" max="15" width="15.109375" style="35" customWidth="1"/>
    <col min="16" max="16" width="12.88671875" style="35" customWidth="1"/>
    <col min="17" max="17" width="13.21875" style="35" customWidth="1"/>
    <col min="18" max="19" width="8" style="35" customWidth="1"/>
    <col min="20" max="20" width="33.33203125" style="35" customWidth="1"/>
    <col min="21" max="21" width="1.6640625" style="35" customWidth="1"/>
    <col min="22" max="22" width="1.88671875" style="35" customWidth="1"/>
    <col min="23" max="23" width="1.44140625" style="35" customWidth="1"/>
    <col min="24" max="24" width="15.109375" style="35" customWidth="1"/>
    <col min="25" max="25" width="12.88671875" style="35" customWidth="1"/>
    <col min="26" max="26" width="13.21875" style="35" customWidth="1"/>
    <col min="27" max="27" width="7.109375" style="35" customWidth="1"/>
    <col min="28" max="28" width="7" style="35" customWidth="1"/>
    <col min="29" max="29" width="10.109375" style="35" customWidth="1"/>
    <col min="30" max="30" width="7.21875" style="35" customWidth="1"/>
    <col min="31" max="31" width="9.88671875" style="35" customWidth="1"/>
    <col min="32" max="32" width="2.88671875" style="35" customWidth="1"/>
    <col min="33" max="33" width="1.6640625" style="35" customWidth="1"/>
    <col min="34" max="34" width="1.88671875" style="35" customWidth="1"/>
    <col min="35" max="35" width="1.44140625" style="35" customWidth="1"/>
    <col min="36" max="36" width="15.109375" style="35" customWidth="1"/>
    <col min="37" max="37" width="12.88671875" style="35" customWidth="1"/>
    <col min="38" max="38" width="13.21875" style="35" customWidth="1"/>
    <col min="39" max="39" width="7.109375" style="35" customWidth="1"/>
    <col min="40" max="40" width="7" style="35" customWidth="1"/>
    <col min="41" max="41" width="10.109375" style="35" customWidth="1"/>
    <col min="42" max="42" width="7.21875" style="35" customWidth="1"/>
    <col min="43" max="43" width="9.88671875" style="35" customWidth="1"/>
    <col min="44" max="44" width="2.88671875" style="35" customWidth="1"/>
    <col min="45" max="45" width="3.109375" style="35" customWidth="1"/>
    <col min="46" max="47" width="1.6640625" style="35" customWidth="1"/>
    <col min="48" max="48" width="15.6640625" style="35" customWidth="1"/>
    <col min="49" max="50" width="12.6640625" style="35" customWidth="1"/>
    <col min="51" max="52" width="8.6640625" style="35" customWidth="1"/>
    <col min="53" max="53" width="27.21875" style="35" customWidth="1"/>
    <col min="54" max="54" width="2.33203125" style="35" customWidth="1"/>
    <col min="55" max="56" width="1.6640625" style="35" customWidth="1"/>
    <col min="57" max="57" width="15.6640625" style="35" customWidth="1"/>
    <col min="58" max="59" width="12.6640625" style="35" customWidth="1"/>
    <col min="60" max="61" width="8.6640625" style="35" customWidth="1"/>
    <col min="62" max="62" width="27.21875" style="35" customWidth="1"/>
    <col min="63" max="63" width="2.33203125" style="35" customWidth="1"/>
    <col min="64" max="65" width="1.6640625" style="35" customWidth="1"/>
    <col min="66" max="66" width="15.6640625" style="35" customWidth="1"/>
    <col min="67" max="68" width="12.6640625" style="35" customWidth="1"/>
    <col min="69" max="70" width="8.6640625" style="35" customWidth="1"/>
    <col min="71" max="71" width="27.21875" style="35" customWidth="1"/>
    <col min="72" max="72" width="2.33203125" style="35" customWidth="1"/>
    <col min="73" max="74" width="1.6640625" style="35" customWidth="1"/>
    <col min="75" max="75" width="20.6640625" style="35" customWidth="1"/>
    <col min="76" max="76" width="13.21875" style="35" customWidth="1"/>
    <col min="77" max="77" width="5.109375" style="35" customWidth="1"/>
    <col min="78" max="79" width="9.6640625" style="35" customWidth="1"/>
    <col min="80" max="80" width="14.6640625" style="35" customWidth="1"/>
    <col min="81" max="81" width="13.77734375" style="35" customWidth="1"/>
    <col min="82" max="82" width="2" style="35" customWidth="1"/>
    <col min="83" max="83" width="1.44140625" style="35" customWidth="1"/>
    <col min="84" max="84" width="1.6640625" style="35" customWidth="1"/>
    <col min="85" max="85" width="18.109375" style="35" customWidth="1"/>
    <col min="86" max="86" width="11.21875" style="35" customWidth="1"/>
    <col min="87" max="87" width="13.6640625" style="35" customWidth="1"/>
    <col min="88" max="88" width="9.109375" style="35" customWidth="1"/>
    <col min="89" max="89" width="14.88671875" style="35" customWidth="1"/>
    <col min="90" max="90" width="9.6640625" style="35" customWidth="1"/>
    <col min="91" max="91" width="10.6640625" style="35" customWidth="1"/>
    <col min="92" max="16384" width="9" style="35"/>
  </cols>
  <sheetData>
    <row r="1" spans="1:91" ht="15.9" customHeight="1">
      <c r="A1" s="7"/>
      <c r="F1" s="982"/>
      <c r="G1" s="982"/>
      <c r="H1" s="982"/>
      <c r="I1" s="982"/>
      <c r="J1" s="982"/>
      <c r="K1" s="15"/>
      <c r="L1" s="15"/>
      <c r="M1" s="48"/>
      <c r="N1" s="954" t="s">
        <v>58</v>
      </c>
      <c r="O1" s="954"/>
      <c r="P1" s="954"/>
      <c r="Q1" s="37"/>
      <c r="R1" s="37"/>
      <c r="S1" s="37"/>
      <c r="T1" s="37"/>
      <c r="V1" s="221"/>
      <c r="W1" s="955"/>
      <c r="X1" s="955"/>
      <c r="Y1" s="954" t="s">
        <v>145</v>
      </c>
      <c r="Z1" s="954"/>
      <c r="AA1" s="954"/>
      <c r="AB1" s="954"/>
      <c r="AC1" s="954"/>
      <c r="AD1" s="37"/>
      <c r="AE1" s="37"/>
      <c r="AF1" s="37"/>
      <c r="AG1" s="37"/>
      <c r="AH1" s="221"/>
      <c r="AI1" s="955"/>
      <c r="AJ1" s="955"/>
      <c r="AK1" s="954" t="s">
        <v>145</v>
      </c>
      <c r="AL1" s="954"/>
      <c r="AM1" s="954"/>
      <c r="AN1" s="954"/>
      <c r="AO1" s="954"/>
      <c r="AP1" s="37"/>
      <c r="AQ1" s="37"/>
      <c r="AR1" s="37"/>
      <c r="AS1" s="37"/>
      <c r="AU1" s="909" t="s">
        <v>197</v>
      </c>
      <c r="AV1" s="909"/>
      <c r="BD1" s="909" t="s">
        <v>148</v>
      </c>
      <c r="BE1" s="909"/>
      <c r="BF1" s="954" t="s">
        <v>145</v>
      </c>
      <c r="BG1" s="954"/>
      <c r="BH1" s="954"/>
      <c r="BI1" s="954"/>
      <c r="BJ1" s="954"/>
      <c r="BM1" s="909" t="s">
        <v>273</v>
      </c>
      <c r="BN1" s="909"/>
      <c r="BO1" s="954" t="s">
        <v>145</v>
      </c>
      <c r="BP1" s="954"/>
      <c r="BQ1" s="954"/>
      <c r="BR1" s="954"/>
      <c r="BS1" s="954"/>
      <c r="BV1" s="909" t="s">
        <v>65</v>
      </c>
      <c r="BW1" s="909"/>
      <c r="CF1" s="1" t="s">
        <v>66</v>
      </c>
    </row>
    <row r="2" spans="1:91" ht="15.9" customHeight="1">
      <c r="A2" s="1" t="s">
        <v>40</v>
      </c>
      <c r="F2" s="15"/>
      <c r="G2" s="983"/>
      <c r="H2" s="983"/>
      <c r="I2" s="983"/>
      <c r="J2" s="983"/>
      <c r="K2" s="80"/>
      <c r="L2" s="80"/>
      <c r="M2" s="81"/>
      <c r="N2" s="723" t="s">
        <v>195</v>
      </c>
      <c r="O2" s="732"/>
      <c r="P2" s="732"/>
      <c r="Q2" s="39"/>
      <c r="R2" s="39"/>
      <c r="S2" s="39"/>
      <c r="T2" s="39"/>
      <c r="V2" s="81"/>
      <c r="W2" s="954"/>
      <c r="X2" s="954"/>
      <c r="Y2" s="218" t="s">
        <v>146</v>
      </c>
      <c r="Z2" s="286">
        <f>'添付 委託費集計'!M12</f>
        <v>0</v>
      </c>
      <c r="AA2" s="39"/>
      <c r="AB2" s="39"/>
      <c r="AC2" s="39"/>
      <c r="AD2" s="39"/>
      <c r="AE2" s="39"/>
      <c r="AF2" s="39"/>
      <c r="AG2" s="39"/>
      <c r="AH2" s="81"/>
      <c r="AI2" s="954"/>
      <c r="AJ2" s="954"/>
      <c r="AK2" s="218" t="s">
        <v>146</v>
      </c>
      <c r="AL2" s="297">
        <f>'添付 委託費集計'!N12</f>
        <v>0</v>
      </c>
      <c r="AM2" s="298"/>
      <c r="AN2" s="39"/>
      <c r="AO2" s="39"/>
      <c r="AP2" s="39"/>
      <c r="AQ2" s="39"/>
      <c r="AR2" s="39"/>
      <c r="AS2" s="39"/>
      <c r="BF2" s="218" t="s">
        <v>146</v>
      </c>
      <c r="BG2" s="959">
        <f>'添付 自己資金集計'!M11</f>
        <v>0</v>
      </c>
      <c r="BH2" s="960"/>
      <c r="BI2" s="39"/>
      <c r="BJ2" s="39"/>
      <c r="BO2" s="218" t="s">
        <v>146</v>
      </c>
      <c r="BP2" s="961">
        <f>'添付 自己資金集計'!N11</f>
        <v>0</v>
      </c>
      <c r="BQ2" s="962"/>
      <c r="BR2" s="39"/>
      <c r="BS2" s="39"/>
      <c r="BV2" s="941" t="s">
        <v>60</v>
      </c>
      <c r="BW2" s="941"/>
      <c r="CF2" s="909" t="s">
        <v>43</v>
      </c>
      <c r="CG2" s="909"/>
    </row>
    <row r="3" spans="1:91" ht="15.9" customHeight="1">
      <c r="O3" s="1" t="s">
        <v>41</v>
      </c>
      <c r="P3" s="1"/>
      <c r="Q3" s="1"/>
      <c r="R3" s="1"/>
      <c r="S3" s="1"/>
      <c r="T3" s="1"/>
      <c r="U3" s="1"/>
      <c r="W3" s="954" t="s">
        <v>96</v>
      </c>
      <c r="X3" s="954"/>
      <c r="Y3" s="218"/>
      <c r="Z3" s="39"/>
      <c r="AA3" s="39"/>
      <c r="AB3" s="39"/>
      <c r="AC3" s="39"/>
      <c r="AD3" s="39"/>
      <c r="AE3" s="39"/>
      <c r="AF3" s="39"/>
      <c r="AG3" s="1"/>
      <c r="AI3" s="954" t="s">
        <v>147</v>
      </c>
      <c r="AJ3" s="977"/>
      <c r="AK3" s="977"/>
      <c r="AL3" s="39"/>
      <c r="AM3" s="39"/>
      <c r="AN3" s="39"/>
      <c r="AO3" s="39"/>
      <c r="AP3" s="39"/>
      <c r="AQ3" s="39"/>
      <c r="AR3" s="39"/>
      <c r="AS3" s="1"/>
      <c r="AT3" s="1"/>
      <c r="AV3" s="1" t="s">
        <v>41</v>
      </c>
      <c r="BC3" s="1"/>
      <c r="BE3" s="1" t="s">
        <v>41</v>
      </c>
      <c r="BL3" s="1"/>
      <c r="BN3" s="1" t="s">
        <v>41</v>
      </c>
      <c r="BW3" s="904" t="s">
        <v>24</v>
      </c>
      <c r="BX3" s="904" t="s">
        <v>140</v>
      </c>
      <c r="BY3" s="904" t="s">
        <v>3</v>
      </c>
      <c r="BZ3" s="910" t="s">
        <v>0</v>
      </c>
      <c r="CA3" s="911"/>
      <c r="CB3" s="904" t="s">
        <v>143</v>
      </c>
      <c r="CC3" s="904" t="s">
        <v>9</v>
      </c>
      <c r="CG3" s="912" t="s">
        <v>30</v>
      </c>
      <c r="CH3" s="926"/>
      <c r="CI3" s="904" t="s">
        <v>32</v>
      </c>
      <c r="CJ3" s="917" t="s">
        <v>33</v>
      </c>
      <c r="CK3" s="936" t="s">
        <v>34</v>
      </c>
      <c r="CL3" s="923" t="s">
        <v>35</v>
      </c>
      <c r="CM3" s="904" t="s">
        <v>36</v>
      </c>
    </row>
    <row r="4" spans="1:91" ht="15.9" customHeight="1">
      <c r="O4" s="138"/>
      <c r="P4" s="138"/>
      <c r="Q4" s="138"/>
      <c r="R4" s="910" t="s">
        <v>19</v>
      </c>
      <c r="S4" s="958"/>
      <c r="T4" s="138"/>
      <c r="X4" s="1" t="s">
        <v>41</v>
      </c>
      <c r="Y4" s="1"/>
      <c r="Z4" s="1"/>
      <c r="AA4" s="1"/>
      <c r="AB4" s="1"/>
      <c r="AC4" s="1"/>
      <c r="AD4" s="1"/>
      <c r="AE4" s="1"/>
      <c r="AF4" s="1"/>
      <c r="AJ4" s="1" t="s">
        <v>41</v>
      </c>
      <c r="AK4" s="1"/>
      <c r="AL4" s="1"/>
      <c r="AM4" s="1"/>
      <c r="AN4" s="1"/>
      <c r="AO4" s="1"/>
      <c r="AP4" s="1"/>
      <c r="AQ4" s="1"/>
      <c r="AR4" s="1"/>
      <c r="AS4" s="40"/>
      <c r="AV4" s="229"/>
      <c r="AW4" s="229"/>
      <c r="AX4" s="229"/>
      <c r="AY4" s="910" t="s">
        <v>19</v>
      </c>
      <c r="AZ4" s="958"/>
      <c r="BA4" s="229"/>
      <c r="BB4" s="40"/>
      <c r="BE4" s="229"/>
      <c r="BF4" s="229"/>
      <c r="BG4" s="229"/>
      <c r="BH4" s="910" t="s">
        <v>19</v>
      </c>
      <c r="BI4" s="958"/>
      <c r="BJ4" s="229"/>
      <c r="BK4" s="40"/>
      <c r="BN4" s="229"/>
      <c r="BO4" s="229"/>
      <c r="BP4" s="229"/>
      <c r="BQ4" s="910" t="s">
        <v>19</v>
      </c>
      <c r="BR4" s="958"/>
      <c r="BS4" s="229"/>
      <c r="BT4" s="40"/>
      <c r="BW4" s="906"/>
      <c r="BX4" s="906"/>
      <c r="BY4" s="906"/>
      <c r="BZ4" s="223" t="s">
        <v>141</v>
      </c>
      <c r="CA4" s="227" t="s">
        <v>142</v>
      </c>
      <c r="CB4" s="906"/>
      <c r="CC4" s="906"/>
      <c r="CG4" s="942"/>
      <c r="CH4" s="927"/>
      <c r="CI4" s="907"/>
      <c r="CJ4" s="934"/>
      <c r="CK4" s="937"/>
      <c r="CL4" s="939"/>
      <c r="CM4" s="907"/>
    </row>
    <row r="5" spans="1:91" ht="15.9" customHeight="1">
      <c r="F5" s="3" t="s">
        <v>20</v>
      </c>
      <c r="O5" s="139" t="s">
        <v>6</v>
      </c>
      <c r="P5" s="139" t="s">
        <v>28</v>
      </c>
      <c r="Q5" s="139" t="s">
        <v>29</v>
      </c>
      <c r="R5" s="138" t="s">
        <v>1</v>
      </c>
      <c r="S5" s="138" t="s">
        <v>2</v>
      </c>
      <c r="T5" s="139" t="s">
        <v>9</v>
      </c>
      <c r="X5" s="229"/>
      <c r="Y5" s="229"/>
      <c r="Z5" s="229"/>
      <c r="AA5" s="910" t="s">
        <v>19</v>
      </c>
      <c r="AB5" s="958"/>
      <c r="AC5" s="231"/>
      <c r="AD5" s="56"/>
      <c r="AE5" s="56"/>
      <c r="AF5" s="232"/>
      <c r="AJ5" s="229"/>
      <c r="AK5" s="229"/>
      <c r="AL5" s="229"/>
      <c r="AM5" s="910" t="s">
        <v>19</v>
      </c>
      <c r="AN5" s="958"/>
      <c r="AO5" s="231"/>
      <c r="AP5" s="56"/>
      <c r="AQ5" s="56"/>
      <c r="AR5" s="232"/>
      <c r="AS5" s="40"/>
      <c r="AV5" s="230" t="s">
        <v>6</v>
      </c>
      <c r="AW5" s="230" t="s">
        <v>28</v>
      </c>
      <c r="AX5" s="230" t="s">
        <v>29</v>
      </c>
      <c r="AY5" s="229" t="s">
        <v>1</v>
      </c>
      <c r="AZ5" s="229" t="s">
        <v>2</v>
      </c>
      <c r="BA5" s="230" t="s">
        <v>9</v>
      </c>
      <c r="BB5" s="40"/>
      <c r="BE5" s="230" t="s">
        <v>6</v>
      </c>
      <c r="BF5" s="230" t="s">
        <v>28</v>
      </c>
      <c r="BG5" s="230" t="s">
        <v>29</v>
      </c>
      <c r="BH5" s="229" t="s">
        <v>1</v>
      </c>
      <c r="BI5" s="229" t="s">
        <v>2</v>
      </c>
      <c r="BJ5" s="230" t="s">
        <v>9</v>
      </c>
      <c r="BK5" s="40"/>
      <c r="BN5" s="230" t="s">
        <v>6</v>
      </c>
      <c r="BO5" s="230" t="s">
        <v>28</v>
      </c>
      <c r="BP5" s="230" t="s">
        <v>29</v>
      </c>
      <c r="BQ5" s="229" t="s">
        <v>1</v>
      </c>
      <c r="BR5" s="229" t="s">
        <v>2</v>
      </c>
      <c r="BS5" s="230" t="s">
        <v>9</v>
      </c>
      <c r="BT5" s="40"/>
      <c r="BU5" s="45"/>
      <c r="BW5" s="49"/>
      <c r="BX5" s="50"/>
      <c r="BY5" s="40"/>
      <c r="BZ5" s="51" t="s">
        <v>4</v>
      </c>
      <c r="CA5" s="51" t="s">
        <v>4</v>
      </c>
      <c r="CB5" s="50"/>
      <c r="CC5" s="52"/>
      <c r="CG5" s="943"/>
      <c r="CH5" s="904" t="s">
        <v>31</v>
      </c>
      <c r="CI5" s="907"/>
      <c r="CJ5" s="934"/>
      <c r="CK5" s="937"/>
      <c r="CL5" s="939"/>
      <c r="CM5" s="907"/>
    </row>
    <row r="6" spans="1:91" ht="15.9" customHeight="1">
      <c r="O6" s="42"/>
      <c r="P6" s="36" t="s">
        <v>4</v>
      </c>
      <c r="Q6" s="36" t="s">
        <v>4</v>
      </c>
      <c r="R6" s="36" t="s">
        <v>4</v>
      </c>
      <c r="S6" s="36" t="s">
        <v>4</v>
      </c>
      <c r="T6" s="62"/>
      <c r="U6" s="45"/>
      <c r="X6" s="230" t="s">
        <v>6</v>
      </c>
      <c r="Y6" s="230" t="s">
        <v>28</v>
      </c>
      <c r="Z6" s="230" t="s">
        <v>29</v>
      </c>
      <c r="AA6" s="229" t="s">
        <v>1</v>
      </c>
      <c r="AB6" s="231" t="s">
        <v>2</v>
      </c>
      <c r="AC6" s="914" t="s">
        <v>9</v>
      </c>
      <c r="AD6" s="949"/>
      <c r="AE6" s="949"/>
      <c r="AF6" s="916"/>
      <c r="AJ6" s="230" t="s">
        <v>6</v>
      </c>
      <c r="AK6" s="230" t="s">
        <v>28</v>
      </c>
      <c r="AL6" s="230" t="s">
        <v>29</v>
      </c>
      <c r="AM6" s="229" t="s">
        <v>1</v>
      </c>
      <c r="AN6" s="231" t="s">
        <v>2</v>
      </c>
      <c r="AO6" s="914" t="s">
        <v>9</v>
      </c>
      <c r="AP6" s="949"/>
      <c r="AQ6" s="949"/>
      <c r="AR6" s="916"/>
      <c r="AS6" s="47"/>
      <c r="AT6" s="45"/>
      <c r="AV6" s="42"/>
      <c r="AW6" s="36" t="s">
        <v>4</v>
      </c>
      <c r="AX6" s="36" t="s">
        <v>4</v>
      </c>
      <c r="AY6" s="36" t="s">
        <v>4</v>
      </c>
      <c r="AZ6" s="36" t="s">
        <v>4</v>
      </c>
      <c r="BA6" s="62"/>
      <c r="BB6" s="47"/>
      <c r="BC6" s="45"/>
      <c r="BE6" s="42"/>
      <c r="BF6" s="36" t="s">
        <v>4</v>
      </c>
      <c r="BG6" s="36" t="s">
        <v>4</v>
      </c>
      <c r="BH6" s="36" t="s">
        <v>4</v>
      </c>
      <c r="BI6" s="36" t="s">
        <v>4</v>
      </c>
      <c r="BJ6" s="62"/>
      <c r="BK6" s="47"/>
      <c r="BL6" s="45"/>
      <c r="BN6" s="42"/>
      <c r="BO6" s="36" t="s">
        <v>4</v>
      </c>
      <c r="BP6" s="36" t="s">
        <v>4</v>
      </c>
      <c r="BQ6" s="36" t="s">
        <v>4</v>
      </c>
      <c r="BR6" s="36" t="s">
        <v>4</v>
      </c>
      <c r="BS6" s="62"/>
      <c r="BT6" s="47"/>
      <c r="BW6" s="49" t="s">
        <v>164</v>
      </c>
      <c r="BX6" s="50" t="s">
        <v>165</v>
      </c>
      <c r="BY6" s="40" t="s">
        <v>166</v>
      </c>
      <c r="BZ6" s="55">
        <v>12600000</v>
      </c>
      <c r="CA6" s="55">
        <v>12600000</v>
      </c>
      <c r="CB6" s="50" t="s">
        <v>167</v>
      </c>
      <c r="CC6" s="52" t="s">
        <v>214</v>
      </c>
      <c r="CG6" s="944"/>
      <c r="CH6" s="906"/>
      <c r="CI6" s="908"/>
      <c r="CJ6" s="935"/>
      <c r="CK6" s="938"/>
      <c r="CL6" s="940"/>
      <c r="CM6" s="908"/>
    </row>
    <row r="7" spans="1:91" ht="15.9" customHeight="1">
      <c r="O7" s="78" t="s">
        <v>194</v>
      </c>
      <c r="P7" s="183"/>
      <c r="Q7" s="183"/>
      <c r="R7" s="184">
        <f>IF(Q7-P7=0,0,IF(Q7-P7&lt;0,(Q7-P7)*-1,0))</f>
        <v>0</v>
      </c>
      <c r="S7" s="185">
        <f>IF(Q7-P7=0,0,IF(Q7-P7&gt;0,(Q7-P7),0))</f>
        <v>0</v>
      </c>
      <c r="T7" s="52"/>
      <c r="X7" s="42"/>
      <c r="Y7" s="36" t="s">
        <v>4</v>
      </c>
      <c r="Z7" s="36" t="s">
        <v>4</v>
      </c>
      <c r="AA7" s="36" t="s">
        <v>4</v>
      </c>
      <c r="AB7" s="192" t="s">
        <v>4</v>
      </c>
      <c r="AC7" s="192"/>
      <c r="AD7" s="198"/>
      <c r="AE7" s="198"/>
      <c r="AF7" s="46"/>
      <c r="AJ7" s="42"/>
      <c r="AK7" s="36" t="s">
        <v>4</v>
      </c>
      <c r="AL7" s="36" t="s">
        <v>4</v>
      </c>
      <c r="AM7" s="36" t="s">
        <v>4</v>
      </c>
      <c r="AN7" s="192" t="s">
        <v>4</v>
      </c>
      <c r="AO7" s="192"/>
      <c r="AP7" s="198"/>
      <c r="AQ7" s="198"/>
      <c r="AR7" s="46"/>
      <c r="AS7" s="47"/>
      <c r="AV7" s="53" t="s">
        <v>69</v>
      </c>
      <c r="AW7" s="301">
        <f>'添付 自己資金集計'!U41</f>
        <v>0</v>
      </c>
      <c r="AX7" s="301">
        <f>'添付 自己資金集計'!U66</f>
        <v>0</v>
      </c>
      <c r="AY7" s="301">
        <f>IF(AX7-AW7=0,0,IF(AX7-AW7&lt;0,(AX7-AW7)*-1,0))</f>
        <v>0</v>
      </c>
      <c r="AZ7" s="301">
        <f>IF(AX7-AW7=0,0,IF(AX7-AW7&gt;0,(AX7-AW7),0))</f>
        <v>0</v>
      </c>
      <c r="BA7" s="52"/>
      <c r="BB7" s="47"/>
      <c r="BE7" s="53" t="s">
        <v>69</v>
      </c>
      <c r="BF7" s="301">
        <f>'添付 自己資金集計'!M41</f>
        <v>0</v>
      </c>
      <c r="BG7" s="301">
        <f>'添付 自己資金集計'!M66</f>
        <v>0</v>
      </c>
      <c r="BH7" s="301">
        <f>IF(BG7-BF7=0,0,IF(BG7-BF7&lt;0,(BG7-BF7)*-1,0))</f>
        <v>0</v>
      </c>
      <c r="BI7" s="301">
        <f>IF(BG7-BF7=0,0,IF(BG7-BF7&gt;0,(BG7-BF7),0))</f>
        <v>0</v>
      </c>
      <c r="BJ7" s="52"/>
      <c r="BK7" s="47"/>
      <c r="BN7" s="53" t="s">
        <v>69</v>
      </c>
      <c r="BO7" s="301">
        <f>'添付 自己資金集計'!N41</f>
        <v>0</v>
      </c>
      <c r="BP7" s="301"/>
      <c r="BQ7" s="301">
        <f>IF(BP7-BO7=0,0,IF(BP7-BO7&lt;0,(BP7-BO7)*-1,0))</f>
        <v>0</v>
      </c>
      <c r="BR7" s="301">
        <f>IF(BP7-BO7=0,0,IF(BP7-BO7&gt;0,(BP7-BO7),0))</f>
        <v>0</v>
      </c>
      <c r="BS7" s="52"/>
      <c r="BT7" s="47"/>
      <c r="BW7" s="49"/>
      <c r="BX7" s="50" t="s">
        <v>168</v>
      </c>
      <c r="BY7" s="40"/>
      <c r="BZ7" s="49"/>
      <c r="CA7" s="50"/>
      <c r="CB7" s="50"/>
      <c r="CC7" s="52" t="s">
        <v>215</v>
      </c>
      <c r="CG7" s="41"/>
      <c r="CH7" s="41"/>
      <c r="CI7" s="42"/>
      <c r="CJ7" s="56"/>
      <c r="CK7" s="41"/>
      <c r="CL7" s="42"/>
      <c r="CM7" s="42"/>
    </row>
    <row r="8" spans="1:91" ht="15.9" customHeight="1">
      <c r="J8" s="4" t="s">
        <v>10</v>
      </c>
      <c r="K8" s="4"/>
      <c r="L8" s="4"/>
      <c r="M8" s="45"/>
      <c r="N8" s="45"/>
      <c r="O8" s="104"/>
      <c r="P8" s="103"/>
      <c r="Q8" s="103"/>
      <c r="R8" s="103"/>
      <c r="S8" s="103"/>
      <c r="T8" s="60"/>
      <c r="V8" s="45"/>
      <c r="X8" s="78" t="s">
        <v>194</v>
      </c>
      <c r="Y8" s="287">
        <f>'添付 委託費集計'!M45</f>
        <v>0</v>
      </c>
      <c r="Z8" s="287">
        <f>'添付 委託費集計'!M67</f>
        <v>0</v>
      </c>
      <c r="AA8" s="288">
        <f>IF(Z8-Y8=0,0,IF(Z8-Y8&lt;0,(Z8-Y8)*-1,0))</f>
        <v>0</v>
      </c>
      <c r="AB8" s="289">
        <f>IF(Z8-Y8=0,0,IF(Z8-Y8&gt;0,(Z8-Y8),0))</f>
        <v>0</v>
      </c>
      <c r="AC8" s="99"/>
      <c r="AD8" s="67"/>
      <c r="AE8" s="67"/>
      <c r="AF8" s="52"/>
      <c r="AG8" s="45"/>
      <c r="AH8" s="45"/>
      <c r="AJ8" s="78" t="s">
        <v>194</v>
      </c>
      <c r="AK8" s="287">
        <f>'添付 委託費集計'!N45</f>
        <v>0</v>
      </c>
      <c r="AL8" s="287">
        <f>'添付 委託費集計'!N67</f>
        <v>0</v>
      </c>
      <c r="AM8" s="288">
        <f>IF(AL8-AK8=0,0,IF(AL8-AK8&lt;0,(AL8-AK8)*-1,0))</f>
        <v>0</v>
      </c>
      <c r="AN8" s="289">
        <f>IF(AL8-AK8=0,0,IF(AL8-AK8&gt;0,(AL8-AK8),0))</f>
        <v>0</v>
      </c>
      <c r="AO8" s="99"/>
      <c r="AP8" s="67"/>
      <c r="AQ8" s="67"/>
      <c r="AR8" s="52"/>
      <c r="AS8" s="47"/>
      <c r="AV8" s="53"/>
      <c r="AW8" s="30"/>
      <c r="AX8" s="30">
        <v>0</v>
      </c>
      <c r="AY8" s="30">
        <f>IF(AX8-AW8=0,0,IF(AX8-AW8&lt;0,(AX8-AW8)*-1,0))</f>
        <v>0</v>
      </c>
      <c r="AZ8" s="30">
        <f>IF(AX8-AW8=0,0,IF(AX8-AW8&gt;0,(AX8-AW8),0))</f>
        <v>0</v>
      </c>
      <c r="BA8" s="52"/>
      <c r="BB8" s="47"/>
      <c r="BE8" s="53"/>
      <c r="BF8" s="30"/>
      <c r="BG8" s="30">
        <v>0</v>
      </c>
      <c r="BH8" s="30">
        <f>IF(BG8-BF8=0,0,IF(BG8-BF8&lt;0,(BG8-BF8)*-1,0))</f>
        <v>0</v>
      </c>
      <c r="BI8" s="30">
        <f>IF(BG8-BF8=0,0,IF(BG8-BF8&gt;0,(BG8-BF8),0))</f>
        <v>0</v>
      </c>
      <c r="BJ8" s="52"/>
      <c r="BK8" s="47"/>
      <c r="BN8" s="53"/>
      <c r="BO8" s="30"/>
      <c r="BP8" s="30">
        <v>0</v>
      </c>
      <c r="BQ8" s="30">
        <f>IF(BP8-BO8=0,0,IF(BP8-BO8&lt;0,(BP8-BO8)*-1,0))</f>
        <v>0</v>
      </c>
      <c r="BR8" s="30">
        <f>IF(BP8-BO8=0,0,IF(BP8-BO8&gt;0,(BP8-BO8),0))</f>
        <v>0</v>
      </c>
      <c r="BS8" s="52"/>
      <c r="BT8" s="47"/>
      <c r="BW8" s="49"/>
      <c r="BX8" s="50"/>
      <c r="BY8" s="40"/>
      <c r="BZ8" s="49"/>
      <c r="CA8" s="50"/>
      <c r="CB8" s="50"/>
      <c r="CC8" s="52"/>
      <c r="CG8" s="49" t="s">
        <v>174</v>
      </c>
      <c r="CH8" s="49"/>
      <c r="CI8" s="50" t="s">
        <v>175</v>
      </c>
      <c r="CJ8" s="40">
        <v>1631000</v>
      </c>
      <c r="CK8" s="49" t="s">
        <v>167</v>
      </c>
      <c r="CL8" s="50" t="s">
        <v>181</v>
      </c>
      <c r="CM8" s="50" t="s">
        <v>183</v>
      </c>
    </row>
    <row r="9" spans="1:91" ht="15.9" customHeight="1">
      <c r="O9" s="78" t="s">
        <v>126</v>
      </c>
      <c r="P9" s="183"/>
      <c r="Q9" s="183">
        <v>0</v>
      </c>
      <c r="R9" s="184">
        <f>IF(Q9-P9=0,0,IF(Q9-P9&lt;0,(Q9-P9)*-1,0))</f>
        <v>0</v>
      </c>
      <c r="S9" s="185">
        <f>IF(Q9-P9=0,0,IF(Q9-P9&gt;0,(Q9-P9),0))</f>
        <v>0</v>
      </c>
      <c r="T9" s="52"/>
      <c r="W9" s="45"/>
      <c r="X9" s="104"/>
      <c r="Y9" s="103"/>
      <c r="Z9" s="103"/>
      <c r="AA9" s="103"/>
      <c r="AB9" s="193"/>
      <c r="AC9" s="194"/>
      <c r="AD9" s="195"/>
      <c r="AE9" s="195"/>
      <c r="AF9" s="52"/>
      <c r="AI9" s="45"/>
      <c r="AJ9" s="104"/>
      <c r="AK9" s="103"/>
      <c r="AL9" s="103"/>
      <c r="AM9" s="103"/>
      <c r="AN9" s="193"/>
      <c r="AO9" s="194"/>
      <c r="AP9" s="195"/>
      <c r="AQ9" s="195"/>
      <c r="AR9" s="52"/>
      <c r="AS9" s="47"/>
      <c r="AV9" s="49"/>
      <c r="AW9" s="31"/>
      <c r="AX9" s="97"/>
      <c r="AY9" s="31"/>
      <c r="AZ9" s="31"/>
      <c r="BA9" s="52"/>
      <c r="BB9" s="47"/>
      <c r="BE9" s="49"/>
      <c r="BF9" s="31"/>
      <c r="BG9" s="97"/>
      <c r="BH9" s="31"/>
      <c r="BI9" s="31"/>
      <c r="BJ9" s="52"/>
      <c r="BK9" s="47"/>
      <c r="BN9" s="49"/>
      <c r="BO9" s="31"/>
      <c r="BP9" s="97"/>
      <c r="BQ9" s="31"/>
      <c r="BR9" s="31"/>
      <c r="BS9" s="52"/>
      <c r="BT9" s="47"/>
      <c r="BW9" s="579" t="s">
        <v>169</v>
      </c>
      <c r="BX9" s="50" t="s">
        <v>207</v>
      </c>
      <c r="BY9" s="40" t="s">
        <v>208</v>
      </c>
      <c r="BZ9" s="580">
        <v>1200000</v>
      </c>
      <c r="CA9" s="655">
        <v>2400000</v>
      </c>
      <c r="CB9" s="50" t="s">
        <v>209</v>
      </c>
      <c r="CC9" s="52" t="s">
        <v>246</v>
      </c>
      <c r="CG9" s="49"/>
      <c r="CH9" s="49"/>
      <c r="CI9" s="50"/>
      <c r="CJ9" s="40"/>
      <c r="CK9" s="49"/>
      <c r="CL9" s="50"/>
      <c r="CM9" s="50" t="s">
        <v>186</v>
      </c>
    </row>
    <row r="10" spans="1:91" ht="15.9" customHeight="1">
      <c r="B10" s="1" t="s">
        <v>39</v>
      </c>
      <c r="O10" s="61"/>
      <c r="P10" s="70"/>
      <c r="Q10" s="79"/>
      <c r="R10" s="68"/>
      <c r="S10" s="31"/>
      <c r="T10" s="52"/>
      <c r="X10" s="78" t="s">
        <v>126</v>
      </c>
      <c r="Y10" s="287">
        <f>'添付 委託費集計'!M43</f>
        <v>0</v>
      </c>
      <c r="Z10" s="31">
        <v>0</v>
      </c>
      <c r="AA10" s="288">
        <f>IF(Z10-Y10=0,0,IF(Z10-Y10&lt;0,(Z10-Y10)*-1,0))</f>
        <v>0</v>
      </c>
      <c r="AB10" s="289">
        <f>IF(Z10-Y10=0,0,IF(Z10-Y10&gt;0,(Z10-Y10),0))</f>
        <v>0</v>
      </c>
      <c r="AC10" s="99"/>
      <c r="AD10" s="67"/>
      <c r="AE10" s="67"/>
      <c r="AF10" s="52"/>
      <c r="AJ10" s="78" t="s">
        <v>126</v>
      </c>
      <c r="AK10" s="287">
        <f>'添付 委託費集計'!N43</f>
        <v>0</v>
      </c>
      <c r="AL10" s="31">
        <v>0</v>
      </c>
      <c r="AM10" s="288">
        <f>IF(AL10-AK10=0,0,IF(AL10-AK10&lt;0,(AL10-AK10)*-1,0))</f>
        <v>0</v>
      </c>
      <c r="AN10" s="289">
        <f>IF(AL10-AK10=0,0,IF(AL10-AK10&gt;0,(AL10-AK10),0))</f>
        <v>0</v>
      </c>
      <c r="AO10" s="99"/>
      <c r="AP10" s="67"/>
      <c r="AQ10" s="67"/>
      <c r="AR10" s="52"/>
      <c r="AS10" s="47"/>
      <c r="AV10" s="41"/>
      <c r="AW10" s="32"/>
      <c r="AX10" s="33"/>
      <c r="AY10" s="32"/>
      <c r="AZ10" s="32"/>
      <c r="BA10" s="46"/>
      <c r="BB10" s="47"/>
      <c r="BE10" s="41"/>
      <c r="BF10" s="32"/>
      <c r="BG10" s="33"/>
      <c r="BH10" s="32"/>
      <c r="BI10" s="32"/>
      <c r="BJ10" s="46"/>
      <c r="BK10" s="47"/>
      <c r="BN10" s="41"/>
      <c r="BO10" s="32"/>
      <c r="BP10" s="33"/>
      <c r="BQ10" s="32"/>
      <c r="BR10" s="32"/>
      <c r="BS10" s="46"/>
      <c r="BT10" s="47"/>
      <c r="BW10" s="579"/>
      <c r="BX10" s="50" t="s">
        <v>210</v>
      </c>
      <c r="BY10" s="40"/>
      <c r="BZ10" s="580"/>
      <c r="CA10" s="580"/>
      <c r="CB10" s="50"/>
      <c r="CC10" s="581" t="s">
        <v>211</v>
      </c>
      <c r="CG10" s="49"/>
      <c r="CH10" s="316" t="s">
        <v>187</v>
      </c>
      <c r="CI10" s="312" t="s">
        <v>188</v>
      </c>
      <c r="CJ10" s="317">
        <v>67000</v>
      </c>
      <c r="CK10" s="49"/>
      <c r="CL10" s="50"/>
      <c r="CM10" s="50"/>
    </row>
    <row r="11" spans="1:91" ht="15.9" customHeight="1">
      <c r="B11" s="1" t="s">
        <v>23</v>
      </c>
      <c r="O11" s="41"/>
      <c r="P11" s="32"/>
      <c r="Q11" s="33"/>
      <c r="R11" s="32"/>
      <c r="S11" s="32"/>
      <c r="T11" s="46"/>
      <c r="X11" s="61"/>
      <c r="Y11" s="70"/>
      <c r="Z11" s="79"/>
      <c r="AA11" s="68"/>
      <c r="AB11" s="99"/>
      <c r="AC11" s="196"/>
      <c r="AD11" s="197"/>
      <c r="AE11" s="197"/>
      <c r="AF11" s="58"/>
      <c r="AJ11" s="61"/>
      <c r="AK11" s="70"/>
      <c r="AL11" s="79"/>
      <c r="AM11" s="68"/>
      <c r="AN11" s="99"/>
      <c r="AO11" s="196"/>
      <c r="AP11" s="197"/>
      <c r="AQ11" s="197"/>
      <c r="AR11" s="58"/>
      <c r="AS11" s="47"/>
      <c r="AV11" s="57" t="s">
        <v>11</v>
      </c>
      <c r="AW11" s="290">
        <f>SUM(AW7:AW8)</f>
        <v>0</v>
      </c>
      <c r="AX11" s="290">
        <f>SUM(AX7:AX8)</f>
        <v>0</v>
      </c>
      <c r="AY11" s="290">
        <f>SUM(AY7)</f>
        <v>0</v>
      </c>
      <c r="AZ11" s="290">
        <f>SUM(AZ7)</f>
        <v>0</v>
      </c>
      <c r="BA11" s="58"/>
      <c r="BB11" s="47"/>
      <c r="BE11" s="57" t="s">
        <v>11</v>
      </c>
      <c r="BF11" s="290">
        <f>SUM(BF7:BF8)</f>
        <v>0</v>
      </c>
      <c r="BG11" s="290">
        <f>SUM(BG7:BG8)</f>
        <v>0</v>
      </c>
      <c r="BH11" s="290">
        <f>SUM(BH7)</f>
        <v>0</v>
      </c>
      <c r="BI11" s="290">
        <f>SUM(BI7)</f>
        <v>0</v>
      </c>
      <c r="BJ11" s="58"/>
      <c r="BK11" s="47"/>
      <c r="BN11" s="57" t="s">
        <v>11</v>
      </c>
      <c r="BO11" s="290">
        <f>SUM(BO7:BO8)</f>
        <v>0</v>
      </c>
      <c r="BP11" s="290">
        <f>SUM(BP7:BP8)</f>
        <v>0</v>
      </c>
      <c r="BQ11" s="290">
        <f>SUM(BQ7)</f>
        <v>0</v>
      </c>
      <c r="BR11" s="290">
        <f>SUM(BR7)</f>
        <v>0</v>
      </c>
      <c r="BS11" s="58"/>
      <c r="BT11" s="47"/>
      <c r="BW11" s="579"/>
      <c r="BX11" s="50"/>
      <c r="BY11" s="40"/>
      <c r="BZ11" s="580"/>
      <c r="CA11" s="580"/>
      <c r="CB11" s="50"/>
      <c r="CC11" s="582" t="s">
        <v>247</v>
      </c>
      <c r="CG11" s="49"/>
      <c r="CH11" s="316"/>
      <c r="CI11" s="312"/>
      <c r="CJ11" s="317"/>
      <c r="CK11" s="49"/>
      <c r="CL11" s="50"/>
      <c r="CM11" s="50"/>
    </row>
    <row r="12" spans="1:91" ht="15.9" customHeight="1">
      <c r="O12" s="57" t="s">
        <v>11</v>
      </c>
      <c r="P12" s="186">
        <f>SUM(P7:P10)</f>
        <v>0</v>
      </c>
      <c r="Q12" s="186">
        <f>SUM(Q7:Q10)</f>
        <v>0</v>
      </c>
      <c r="R12" s="186">
        <f>IF(Q12-P12=0,0,IF(Q12-P12&lt;0,(Q12-P12)*-1,0))</f>
        <v>0</v>
      </c>
      <c r="S12" s="186">
        <f>IF(Q12-P12=0,0,IF(Q12-P12&gt;0,(Q12-P12),0))</f>
        <v>0</v>
      </c>
      <c r="T12" s="58"/>
      <c r="X12" s="41"/>
      <c r="Y12" s="32"/>
      <c r="Z12" s="33"/>
      <c r="AA12" s="32"/>
      <c r="AB12" s="98"/>
      <c r="AC12" s="98"/>
      <c r="AD12" s="145"/>
      <c r="AE12" s="145"/>
      <c r="AF12" s="46"/>
      <c r="AJ12" s="41"/>
      <c r="AK12" s="32"/>
      <c r="AL12" s="33"/>
      <c r="AM12" s="32"/>
      <c r="AN12" s="98"/>
      <c r="AO12" s="98"/>
      <c r="AP12" s="145"/>
      <c r="AQ12" s="145"/>
      <c r="AR12" s="46"/>
      <c r="AS12" s="47"/>
      <c r="AW12" s="59"/>
      <c r="AX12" s="59"/>
      <c r="AY12" s="59"/>
      <c r="AZ12" s="59"/>
      <c r="BF12" s="59"/>
      <c r="BG12" s="59"/>
      <c r="BH12" s="59"/>
      <c r="BI12" s="59"/>
      <c r="BO12" s="59"/>
      <c r="BP12" s="59"/>
      <c r="BQ12" s="59"/>
      <c r="BR12" s="59"/>
      <c r="BW12" s="579"/>
      <c r="BX12" s="50"/>
      <c r="BY12" s="40"/>
      <c r="BZ12" s="580"/>
      <c r="CA12" s="580"/>
      <c r="CB12" s="50"/>
      <c r="CC12" s="649">
        <v>44286</v>
      </c>
      <c r="CG12" s="49"/>
      <c r="CH12" s="316" t="s">
        <v>187</v>
      </c>
      <c r="CI12" s="312" t="s">
        <v>189</v>
      </c>
      <c r="CJ12" s="317">
        <v>89000</v>
      </c>
      <c r="CK12" s="49"/>
      <c r="CL12" s="50"/>
      <c r="CM12" s="50"/>
    </row>
    <row r="13" spans="1:91" ht="15.9" customHeight="1">
      <c r="O13" s="143"/>
      <c r="P13" s="144"/>
      <c r="Q13" s="144"/>
      <c r="R13" s="145"/>
      <c r="S13" s="145"/>
      <c r="T13" s="66"/>
      <c r="X13" s="57" t="s">
        <v>11</v>
      </c>
      <c r="Y13" s="290">
        <f>SUM(Y8:Y11)</f>
        <v>0</v>
      </c>
      <c r="Z13" s="290">
        <f>SUM(Z8:Z11)</f>
        <v>0</v>
      </c>
      <c r="AA13" s="290">
        <f>IF(Z13-Y13=0,0,IF(Z13-Y13&lt;0,(Z13-Y13)*-1,0))</f>
        <v>0</v>
      </c>
      <c r="AB13" s="291">
        <f>IF(Z13-Y13=0,0,IF(Z13-Y13&gt;0,(Z13-Y13),0))</f>
        <v>0</v>
      </c>
      <c r="AC13" s="196"/>
      <c r="AD13" s="197"/>
      <c r="AE13" s="197"/>
      <c r="AF13" s="58"/>
      <c r="AJ13" s="57" t="s">
        <v>11</v>
      </c>
      <c r="AK13" s="290">
        <f>SUM(AK8:AK11)</f>
        <v>0</v>
      </c>
      <c r="AL13" s="290">
        <f>SUM(AL8:AL11)</f>
        <v>0</v>
      </c>
      <c r="AM13" s="290">
        <f>IF(AL13-AK13=0,0,IF(AL13-AK13&lt;0,(AL13-AK13)*-1,0))</f>
        <v>0</v>
      </c>
      <c r="AN13" s="291">
        <f>IF(AL13-AK13=0,0,IF(AL13-AK13&gt;0,(AL13-AK13),0))</f>
        <v>0</v>
      </c>
      <c r="AO13" s="196"/>
      <c r="AP13" s="197"/>
      <c r="AQ13" s="197"/>
      <c r="AR13" s="58"/>
      <c r="AU13" s="1" t="s">
        <v>13</v>
      </c>
      <c r="AV13" s="38" t="s">
        <v>42</v>
      </c>
      <c r="AW13" s="59"/>
      <c r="AX13" s="59"/>
      <c r="AY13" s="59"/>
      <c r="AZ13" s="59"/>
      <c r="BD13" s="1" t="s">
        <v>13</v>
      </c>
      <c r="BE13" s="38" t="s">
        <v>42</v>
      </c>
      <c r="BF13" s="59"/>
      <c r="BG13" s="59"/>
      <c r="BH13" s="59"/>
      <c r="BI13" s="59"/>
      <c r="BM13" s="1" t="s">
        <v>13</v>
      </c>
      <c r="BN13" s="38" t="s">
        <v>42</v>
      </c>
      <c r="BO13" s="59"/>
      <c r="BP13" s="59"/>
      <c r="BQ13" s="59"/>
      <c r="BR13" s="59"/>
      <c r="BW13" s="579"/>
      <c r="BX13" s="50"/>
      <c r="BY13" s="40"/>
      <c r="BZ13" s="580"/>
      <c r="CA13" s="580"/>
      <c r="CB13" s="50"/>
      <c r="CC13" s="52" t="s">
        <v>212</v>
      </c>
      <c r="CG13" s="49"/>
      <c r="CH13" s="49"/>
      <c r="CI13" s="50"/>
      <c r="CJ13" s="40"/>
      <c r="CK13" s="49"/>
      <c r="CL13" s="50"/>
      <c r="CM13" s="50"/>
    </row>
    <row r="14" spans="1:91" ht="15.9" customHeight="1">
      <c r="E14" s="5" t="s">
        <v>12</v>
      </c>
      <c r="AV14" s="229"/>
      <c r="AW14" s="224"/>
      <c r="AX14" s="224"/>
      <c r="AY14" s="952" t="s">
        <v>5</v>
      </c>
      <c r="AZ14" s="953"/>
      <c r="BA14" s="229"/>
      <c r="BB14" s="40"/>
      <c r="BE14" s="229"/>
      <c r="BF14" s="224"/>
      <c r="BG14" s="224"/>
      <c r="BH14" s="952" t="s">
        <v>5</v>
      </c>
      <c r="BI14" s="953"/>
      <c r="BJ14" s="229"/>
      <c r="BK14" s="40"/>
      <c r="BN14" s="229"/>
      <c r="BO14" s="224"/>
      <c r="BP14" s="224"/>
      <c r="BQ14" s="952" t="s">
        <v>5</v>
      </c>
      <c r="BR14" s="953"/>
      <c r="BS14" s="229"/>
      <c r="BT14" s="40"/>
      <c r="BW14" s="579"/>
      <c r="BX14" s="50"/>
      <c r="BY14" s="40"/>
      <c r="BZ14" s="580"/>
      <c r="CA14" s="580"/>
      <c r="CB14" s="50"/>
      <c r="CC14" s="583">
        <v>9600000</v>
      </c>
      <c r="CG14" s="49"/>
      <c r="CH14" s="49"/>
      <c r="CI14" s="50"/>
      <c r="CJ14" s="40"/>
      <c r="CK14" s="49"/>
      <c r="CL14" s="50"/>
      <c r="CM14" s="50"/>
    </row>
    <row r="15" spans="1:91" ht="15.9" customHeight="1">
      <c r="E15" s="986" t="s">
        <v>37</v>
      </c>
      <c r="F15" s="986"/>
      <c r="G15" s="987" t="s">
        <v>190</v>
      </c>
      <c r="H15" s="987"/>
      <c r="I15" s="987"/>
      <c r="J15" s="987"/>
      <c r="O15" s="38" t="s">
        <v>42</v>
      </c>
      <c r="P15" s="38"/>
      <c r="X15" s="38" t="s">
        <v>42</v>
      </c>
      <c r="Y15" s="38"/>
      <c r="AJ15" s="38" t="s">
        <v>42</v>
      </c>
      <c r="AK15" s="38"/>
      <c r="AS15" s="40"/>
      <c r="AV15" s="230" t="s">
        <v>6</v>
      </c>
      <c r="AW15" s="225" t="s">
        <v>7</v>
      </c>
      <c r="AX15" s="225" t="s">
        <v>8</v>
      </c>
      <c r="AY15" s="224" t="s">
        <v>1</v>
      </c>
      <c r="AZ15" s="224" t="s">
        <v>2</v>
      </c>
      <c r="BA15" s="230" t="s">
        <v>9</v>
      </c>
      <c r="BB15" s="40"/>
      <c r="BE15" s="230" t="s">
        <v>6</v>
      </c>
      <c r="BF15" s="225" t="s">
        <v>7</v>
      </c>
      <c r="BG15" s="225" t="s">
        <v>8</v>
      </c>
      <c r="BH15" s="224" t="s">
        <v>1</v>
      </c>
      <c r="BI15" s="224" t="s">
        <v>2</v>
      </c>
      <c r="BJ15" s="230" t="s">
        <v>9</v>
      </c>
      <c r="BK15" s="40"/>
      <c r="BN15" s="230" t="s">
        <v>6</v>
      </c>
      <c r="BO15" s="225" t="s">
        <v>7</v>
      </c>
      <c r="BP15" s="225" t="s">
        <v>8</v>
      </c>
      <c r="BQ15" s="224" t="s">
        <v>1</v>
      </c>
      <c r="BR15" s="224" t="s">
        <v>2</v>
      </c>
      <c r="BS15" s="230" t="s">
        <v>9</v>
      </c>
      <c r="BT15" s="40"/>
      <c r="BW15" s="579"/>
      <c r="BX15" s="50"/>
      <c r="BY15" s="40"/>
      <c r="BZ15" s="580"/>
      <c r="CA15" s="580"/>
      <c r="CB15" s="50"/>
      <c r="CC15" s="584" t="s">
        <v>213</v>
      </c>
      <c r="CG15" s="49"/>
      <c r="CH15" s="49"/>
      <c r="CI15" s="50"/>
      <c r="CJ15" s="40"/>
      <c r="CK15" s="49"/>
      <c r="CL15" s="50"/>
      <c r="CM15" s="50"/>
    </row>
    <row r="16" spans="1:91" ht="15.9" customHeight="1">
      <c r="E16" s="986"/>
      <c r="F16" s="986"/>
      <c r="G16" s="987"/>
      <c r="H16" s="987"/>
      <c r="I16" s="987"/>
      <c r="J16" s="987"/>
      <c r="O16" s="146"/>
      <c r="P16" s="140"/>
      <c r="Q16" s="140"/>
      <c r="R16" s="147" t="s">
        <v>5</v>
      </c>
      <c r="S16" s="148"/>
      <c r="T16" s="146"/>
      <c r="X16" s="229"/>
      <c r="Y16" s="224"/>
      <c r="Z16" s="224"/>
      <c r="AA16" s="952" t="s">
        <v>5</v>
      </c>
      <c r="AB16" s="953"/>
      <c r="AC16" s="226"/>
      <c r="AD16" s="203"/>
      <c r="AE16" s="203"/>
      <c r="AF16" s="232"/>
      <c r="AJ16" s="229"/>
      <c r="AK16" s="229"/>
      <c r="AL16" s="229"/>
      <c r="AM16" s="910" t="s">
        <v>19</v>
      </c>
      <c r="AN16" s="958"/>
      <c r="AO16" s="231"/>
      <c r="AP16" s="56"/>
      <c r="AQ16" s="56"/>
      <c r="AR16" s="232"/>
      <c r="AS16" s="40"/>
      <c r="AV16" s="41"/>
      <c r="AW16" s="36" t="s">
        <v>124</v>
      </c>
      <c r="AX16" s="36" t="s">
        <v>4</v>
      </c>
      <c r="AY16" s="36" t="s">
        <v>4</v>
      </c>
      <c r="AZ16" s="36" t="s">
        <v>4</v>
      </c>
      <c r="BA16" s="62"/>
      <c r="BB16" s="47"/>
      <c r="BE16" s="41"/>
      <c r="BF16" s="36" t="s">
        <v>124</v>
      </c>
      <c r="BG16" s="36" t="s">
        <v>4</v>
      </c>
      <c r="BH16" s="36" t="s">
        <v>4</v>
      </c>
      <c r="BI16" s="36" t="s">
        <v>4</v>
      </c>
      <c r="BJ16" s="62"/>
      <c r="BK16" s="47"/>
      <c r="BN16" s="41"/>
      <c r="BO16" s="36" t="s">
        <v>124</v>
      </c>
      <c r="BP16" s="36" t="s">
        <v>4</v>
      </c>
      <c r="BQ16" s="36" t="s">
        <v>4</v>
      </c>
      <c r="BR16" s="36" t="s">
        <v>4</v>
      </c>
      <c r="BS16" s="62"/>
      <c r="BT16" s="47"/>
      <c r="BW16" s="579"/>
      <c r="BX16" s="50"/>
      <c r="BY16" s="40"/>
      <c r="BZ16" s="580"/>
      <c r="CA16" s="580"/>
      <c r="CB16" s="50"/>
      <c r="CC16" s="583">
        <v>100000</v>
      </c>
      <c r="CG16" s="49"/>
      <c r="CH16" s="49"/>
      <c r="CI16" s="50"/>
      <c r="CJ16" s="40"/>
      <c r="CK16" s="49"/>
      <c r="CL16" s="50"/>
      <c r="CM16" s="50"/>
    </row>
    <row r="17" spans="2:91" ht="15.9" customHeight="1">
      <c r="E17" s="5" t="s">
        <v>26</v>
      </c>
      <c r="G17" s="984"/>
      <c r="H17" s="984"/>
      <c r="I17" s="984"/>
      <c r="J17" s="984"/>
      <c r="O17" s="142" t="s">
        <v>6</v>
      </c>
      <c r="P17" s="141" t="s">
        <v>7</v>
      </c>
      <c r="Q17" s="141" t="s">
        <v>8</v>
      </c>
      <c r="R17" s="140" t="s">
        <v>1</v>
      </c>
      <c r="S17" s="140" t="s">
        <v>2</v>
      </c>
      <c r="T17" s="142" t="s">
        <v>9</v>
      </c>
      <c r="X17" s="230" t="s">
        <v>6</v>
      </c>
      <c r="Y17" s="225" t="s">
        <v>7</v>
      </c>
      <c r="Z17" s="225" t="s">
        <v>8</v>
      </c>
      <c r="AA17" s="224" t="s">
        <v>1</v>
      </c>
      <c r="AB17" s="226" t="s">
        <v>2</v>
      </c>
      <c r="AC17" s="914" t="s">
        <v>9</v>
      </c>
      <c r="AD17" s="949"/>
      <c r="AE17" s="949"/>
      <c r="AF17" s="916"/>
      <c r="AJ17" s="230" t="s">
        <v>6</v>
      </c>
      <c r="AK17" s="230" t="s">
        <v>28</v>
      </c>
      <c r="AL17" s="230" t="s">
        <v>29</v>
      </c>
      <c r="AM17" s="229" t="s">
        <v>1</v>
      </c>
      <c r="AN17" s="231" t="s">
        <v>2</v>
      </c>
      <c r="AO17" s="914" t="s">
        <v>9</v>
      </c>
      <c r="AP17" s="949"/>
      <c r="AQ17" s="949"/>
      <c r="AR17" s="916"/>
      <c r="AS17" s="47"/>
      <c r="AV17" s="123" t="s">
        <v>111</v>
      </c>
      <c r="AW17" s="302">
        <f>'添付 自己資金集計'!U12</f>
        <v>0</v>
      </c>
      <c r="AX17" s="302">
        <f>'添付 自己資金集計'!U54</f>
        <v>0</v>
      </c>
      <c r="AY17" s="302">
        <f>IF(AX17-AW17=0,0,IF(AX17-AW17&lt;0,(AX17-AW17)*-1,0))</f>
        <v>0</v>
      </c>
      <c r="AZ17" s="302">
        <f>IF(AX17-AW17=0,0,IF(AX17-AW17&gt;0,(AX17-AW17),0))</f>
        <v>0</v>
      </c>
      <c r="BA17" s="69"/>
      <c r="BB17" s="47"/>
      <c r="BE17" s="123" t="s">
        <v>111</v>
      </c>
      <c r="BF17" s="302">
        <f>'添付 自己資金集計'!M12</f>
        <v>0</v>
      </c>
      <c r="BG17" s="302">
        <f>'添付 自己資金集計'!M54</f>
        <v>0</v>
      </c>
      <c r="BH17" s="302">
        <f>IF(BG17-BF17=0,0,IF(BG17-BF17&lt;0,(BG17-BF17)*-1,0))</f>
        <v>0</v>
      </c>
      <c r="BI17" s="302">
        <f>IF(BG17-BF17=0,0,IF(BG17-BF17&gt;0,(BG17-BF17),0))</f>
        <v>0</v>
      </c>
      <c r="BJ17" s="69"/>
      <c r="BK17" s="47"/>
      <c r="BN17" s="123" t="s">
        <v>111</v>
      </c>
      <c r="BO17" s="302">
        <f>'添付 自己資金集計'!N12</f>
        <v>0</v>
      </c>
      <c r="BP17" s="302"/>
      <c r="BQ17" s="302">
        <f>IF(BP17-BO17=0,0,IF(BP17-BO17&lt;0,(BP17-BO17)*-1,0))</f>
        <v>0</v>
      </c>
      <c r="BR17" s="302">
        <f>IF(BP17-BO17=0,0,IF(BP17-BO17&gt;0,(BP17-BO17),0))</f>
        <v>0</v>
      </c>
      <c r="BS17" s="69"/>
      <c r="BT17" s="47"/>
      <c r="BW17" s="49"/>
      <c r="BX17" s="50"/>
      <c r="BY17" s="40"/>
      <c r="BZ17" s="49"/>
      <c r="CA17" s="50"/>
      <c r="CB17" s="50"/>
      <c r="CC17" s="52"/>
      <c r="CG17" s="49"/>
      <c r="CH17" s="49"/>
      <c r="CI17" s="50"/>
      <c r="CJ17" s="40"/>
      <c r="CK17" s="49"/>
      <c r="CL17" s="50"/>
      <c r="CM17" s="50"/>
    </row>
    <row r="18" spans="2:91" ht="15.9" customHeight="1">
      <c r="E18" s="5" t="s">
        <v>14</v>
      </c>
      <c r="F18" s="578" t="s">
        <v>72</v>
      </c>
      <c r="I18" s="4" t="s">
        <v>15</v>
      </c>
      <c r="L18" s="8"/>
      <c r="M18" s="38"/>
      <c r="N18" s="38"/>
      <c r="O18" s="100"/>
      <c r="P18" s="101" t="s">
        <v>4</v>
      </c>
      <c r="Q18" s="101" t="s">
        <v>4</v>
      </c>
      <c r="R18" s="101" t="s">
        <v>4</v>
      </c>
      <c r="S18" s="101" t="s">
        <v>4</v>
      </c>
      <c r="T18" s="62"/>
      <c r="V18" s="38"/>
      <c r="X18" s="100"/>
      <c r="Y18" s="101" t="s">
        <v>4</v>
      </c>
      <c r="Z18" s="101" t="s">
        <v>4</v>
      </c>
      <c r="AA18" s="101" t="s">
        <v>4</v>
      </c>
      <c r="AB18" s="199" t="s">
        <v>4</v>
      </c>
      <c r="AC18" s="199"/>
      <c r="AD18" s="204"/>
      <c r="AE18" s="204"/>
      <c r="AF18" s="46"/>
      <c r="AG18" s="38"/>
      <c r="AH18" s="38"/>
      <c r="AJ18" s="100"/>
      <c r="AK18" s="101" t="s">
        <v>4</v>
      </c>
      <c r="AL18" s="101" t="s">
        <v>4</v>
      </c>
      <c r="AM18" s="101" t="s">
        <v>4</v>
      </c>
      <c r="AN18" s="199" t="s">
        <v>4</v>
      </c>
      <c r="AO18" s="199"/>
      <c r="AP18" s="204"/>
      <c r="AQ18" s="204"/>
      <c r="AR18" s="46"/>
      <c r="AS18" s="47"/>
      <c r="AV18" s="124"/>
      <c r="AW18" s="127"/>
      <c r="AX18" s="127"/>
      <c r="AY18" s="127"/>
      <c r="AZ18" s="128"/>
      <c r="BA18" s="69"/>
      <c r="BB18" s="47"/>
      <c r="BE18" s="124"/>
      <c r="BF18" s="127"/>
      <c r="BG18" s="127"/>
      <c r="BH18" s="127"/>
      <c r="BI18" s="128"/>
      <c r="BJ18" s="69"/>
      <c r="BK18" s="47"/>
      <c r="BN18" s="124"/>
      <c r="BO18" s="127"/>
      <c r="BP18" s="127"/>
      <c r="BQ18" s="127"/>
      <c r="BR18" s="128"/>
      <c r="BS18" s="69"/>
      <c r="BT18" s="47"/>
      <c r="BW18" s="62"/>
      <c r="BX18" s="62"/>
      <c r="BY18" s="62"/>
      <c r="BZ18" s="62"/>
      <c r="CA18" s="62"/>
      <c r="CB18" s="62"/>
      <c r="CC18" s="62"/>
      <c r="CG18" s="62"/>
      <c r="CH18" s="62"/>
      <c r="CI18" s="62"/>
      <c r="CJ18" s="62"/>
      <c r="CK18" s="62"/>
      <c r="CL18" s="62"/>
      <c r="CM18" s="62"/>
    </row>
    <row r="19" spans="2:91" ht="15.9" customHeight="1">
      <c r="C19" s="8"/>
      <c r="D19" s="8"/>
      <c r="E19" s="8"/>
      <c r="F19" s="8"/>
      <c r="G19" s="8"/>
      <c r="H19" s="8"/>
      <c r="I19" s="8"/>
      <c r="J19" s="8"/>
      <c r="K19" s="8"/>
      <c r="L19" s="8"/>
      <c r="M19" s="38"/>
      <c r="N19" s="38"/>
      <c r="O19" s="102" t="s">
        <v>111</v>
      </c>
      <c r="P19" s="187"/>
      <c r="Q19" s="187"/>
      <c r="R19" s="187"/>
      <c r="S19" s="187"/>
      <c r="T19" s="60"/>
      <c r="V19" s="38"/>
      <c r="W19" s="38"/>
      <c r="X19" s="102" t="s">
        <v>111</v>
      </c>
      <c r="Y19" s="292">
        <f>'添付 委託費集計'!M13</f>
        <v>0</v>
      </c>
      <c r="Z19" s="292">
        <f>'添付 委託費集計'!M57</f>
        <v>0</v>
      </c>
      <c r="AA19" s="293">
        <f>IF(Y19&gt;Z19,Y19-Z19,0)</f>
        <v>0</v>
      </c>
      <c r="AB19" s="294">
        <f>IF(Z19&gt;Y19,Z19-Y19,0)</f>
        <v>0</v>
      </c>
      <c r="AC19" s="194"/>
      <c r="AD19" s="195"/>
      <c r="AE19" s="195"/>
      <c r="AF19" s="52"/>
      <c r="AG19" s="38"/>
      <c r="AH19" s="38"/>
      <c r="AI19" s="38"/>
      <c r="AJ19" s="102" t="s">
        <v>111</v>
      </c>
      <c r="AK19" s="292">
        <f>'添付 委託費集計'!N13</f>
        <v>0</v>
      </c>
      <c r="AL19" s="292">
        <f>'添付 委託費集計'!N57</f>
        <v>0</v>
      </c>
      <c r="AM19" s="293">
        <f>IF(AK19&gt;AL19,AK19-AL19,0)</f>
        <v>0</v>
      </c>
      <c r="AN19" s="294">
        <f>IF(AL19&gt;AK19,AL19-AK19,0)</f>
        <v>0</v>
      </c>
      <c r="AO19" s="194"/>
      <c r="AP19" s="195"/>
      <c r="AQ19" s="195"/>
      <c r="AR19" s="52"/>
      <c r="AS19" s="47"/>
      <c r="AV19" s="124" t="s">
        <v>120</v>
      </c>
      <c r="AW19" s="302">
        <f>'添付 自己資金集計'!U14</f>
        <v>0</v>
      </c>
      <c r="AX19" s="302">
        <f>'添付 自己資金集計'!U55</f>
        <v>0</v>
      </c>
      <c r="AY19" s="302">
        <f>IF(AX19-AW19=0,0,IF(AX19-AW19&lt;0,(AX19-AW19)*-1,0))</f>
        <v>0</v>
      </c>
      <c r="AZ19" s="302">
        <f>IF(AX19-AW19=0,0,IF(AX19-AW19&gt;0,(AX19-AW19),0))</f>
        <v>0</v>
      </c>
      <c r="BA19" s="69"/>
      <c r="BB19" s="47"/>
      <c r="BE19" s="124" t="s">
        <v>120</v>
      </c>
      <c r="BF19" s="302">
        <f>'添付 自己資金集計'!M14</f>
        <v>0</v>
      </c>
      <c r="BG19" s="302">
        <f>'添付 自己資金集計'!M55</f>
        <v>0</v>
      </c>
      <c r="BH19" s="302">
        <f>IF(BG19-BF19=0,0,IF(BG19-BF19&lt;0,(BG19-BF19)*-1,0))</f>
        <v>0</v>
      </c>
      <c r="BI19" s="302">
        <f>IF(BG19-BF19=0,0,IF(BG19-BF19&gt;0,(BG19-BF19),0))</f>
        <v>0</v>
      </c>
      <c r="BJ19" s="69"/>
      <c r="BK19" s="47"/>
      <c r="BN19" s="124" t="s">
        <v>120</v>
      </c>
      <c r="BO19" s="302">
        <f>'添付 自己資金集計'!N14</f>
        <v>0</v>
      </c>
      <c r="BP19" s="302"/>
      <c r="BQ19" s="302">
        <f>IF(BP19-BO19=0,0,IF(BP19-BO19&lt;0,(BP19-BO19)*-1,0))</f>
        <v>0</v>
      </c>
      <c r="BR19" s="302">
        <f>IF(BP19-BO19=0,0,IF(BP19-BO19&gt;0,(BP19-BO19),0))</f>
        <v>0</v>
      </c>
      <c r="BS19" s="69"/>
      <c r="BT19" s="47"/>
      <c r="BW19" s="63" t="s">
        <v>22</v>
      </c>
      <c r="BX19" s="54"/>
      <c r="BY19" s="54"/>
      <c r="BZ19" s="65"/>
      <c r="CA19" s="64">
        <f>SUM(CA6:CA17)</f>
        <v>15000000</v>
      </c>
      <c r="CB19" s="54"/>
      <c r="CC19" s="54"/>
      <c r="CG19" s="63" t="s">
        <v>22</v>
      </c>
      <c r="CH19" s="63"/>
      <c r="CI19" s="54"/>
      <c r="CJ19" s="64">
        <f>SUM(CJ8:CJ17)</f>
        <v>1787000</v>
      </c>
      <c r="CK19" s="65"/>
      <c r="CL19" s="64"/>
      <c r="CM19" s="54"/>
    </row>
    <row r="20" spans="2:91" ht="15.9" customHeight="1">
      <c r="B20" s="8"/>
      <c r="C20" s="8"/>
      <c r="D20" s="8"/>
      <c r="E20" s="8"/>
      <c r="F20" s="8"/>
      <c r="G20" s="8"/>
      <c r="H20" s="8"/>
      <c r="I20" s="8"/>
      <c r="J20" s="8"/>
      <c r="K20" s="8"/>
      <c r="L20" s="8"/>
      <c r="M20" s="38"/>
      <c r="N20" s="38"/>
      <c r="O20" s="104"/>
      <c r="P20" s="103"/>
      <c r="Q20" s="103"/>
      <c r="R20" s="103"/>
      <c r="S20" s="103"/>
      <c r="T20" s="60"/>
      <c r="V20" s="38"/>
      <c r="W20" s="38"/>
      <c r="X20" s="104"/>
      <c r="Y20" s="103"/>
      <c r="Z20" s="103"/>
      <c r="AA20" s="103">
        <f>IF(Y20&gt;Z20,Y20-Z20,0)</f>
        <v>0</v>
      </c>
      <c r="AB20" s="193">
        <f>IF(Z20&gt;Y20,Z20-Y20,0)</f>
        <v>0</v>
      </c>
      <c r="AC20" s="194"/>
      <c r="AD20" s="195"/>
      <c r="AE20" s="195"/>
      <c r="AF20" s="52"/>
      <c r="AG20" s="38"/>
      <c r="AH20" s="38"/>
      <c r="AI20" s="38"/>
      <c r="AJ20" s="104"/>
      <c r="AK20" s="103"/>
      <c r="AL20" s="103"/>
      <c r="AM20" s="103">
        <f>IF(AK20&gt;AL20,AK20-AL20,0)</f>
        <v>0</v>
      </c>
      <c r="AN20" s="193">
        <f>IF(AL20&gt;AK20,AL20-AK20,0)</f>
        <v>0</v>
      </c>
      <c r="AO20" s="194"/>
      <c r="AP20" s="195"/>
      <c r="AQ20" s="195"/>
      <c r="AR20" s="52"/>
      <c r="AS20" s="47"/>
      <c r="AV20" s="124"/>
      <c r="AW20" s="127"/>
      <c r="AX20" s="127"/>
      <c r="AY20" s="127"/>
      <c r="AZ20" s="127"/>
      <c r="BA20" s="69"/>
      <c r="BB20" s="47"/>
      <c r="BE20" s="124"/>
      <c r="BF20" s="127"/>
      <c r="BG20" s="127"/>
      <c r="BH20" s="127"/>
      <c r="BI20" s="127"/>
      <c r="BJ20" s="69"/>
      <c r="BK20" s="47"/>
      <c r="BN20" s="124"/>
      <c r="BO20" s="127"/>
      <c r="BP20" s="127"/>
      <c r="BQ20" s="127"/>
      <c r="BR20" s="127"/>
      <c r="BS20" s="69"/>
      <c r="BT20" s="47"/>
      <c r="BW20" s="43"/>
      <c r="BX20" s="43"/>
      <c r="BY20" s="56"/>
      <c r="BZ20" s="43"/>
      <c r="CA20" s="43"/>
      <c r="CB20" s="43"/>
      <c r="CC20" s="66"/>
    </row>
    <row r="21" spans="2:91" ht="15.9" customHeight="1">
      <c r="B21" s="985" t="s">
        <v>160</v>
      </c>
      <c r="C21" s="985"/>
      <c r="D21" s="985"/>
      <c r="E21" s="985"/>
      <c r="F21" s="985"/>
      <c r="G21" s="985"/>
      <c r="H21" s="985"/>
      <c r="I21" s="985"/>
      <c r="J21" s="985"/>
      <c r="K21" s="8"/>
      <c r="L21" s="8"/>
      <c r="M21" s="38"/>
      <c r="N21" s="38"/>
      <c r="O21" s="104" t="s">
        <v>112</v>
      </c>
      <c r="P21" s="187"/>
      <c r="Q21" s="187"/>
      <c r="R21" s="187"/>
      <c r="S21" s="187"/>
      <c r="T21" s="60"/>
      <c r="V21" s="38"/>
      <c r="W21" s="38"/>
      <c r="X21" s="104" t="s">
        <v>112</v>
      </c>
      <c r="Y21" s="292">
        <f>'添付 委託費集計'!M15</f>
        <v>0</v>
      </c>
      <c r="Z21" s="292">
        <f>'添付 委託費集計'!M58</f>
        <v>0</v>
      </c>
      <c r="AA21" s="293">
        <f>IF(Y21&gt;Z21,Y21-Z21,0)</f>
        <v>0</v>
      </c>
      <c r="AB21" s="294">
        <f>IF(Z21&gt;Y21,Z21-Y21,0)</f>
        <v>0</v>
      </c>
      <c r="AC21" s="194"/>
      <c r="AD21" s="195"/>
      <c r="AE21" s="195"/>
      <c r="AF21" s="52"/>
      <c r="AG21" s="38"/>
      <c r="AH21" s="38"/>
      <c r="AI21" s="38"/>
      <c r="AJ21" s="104" t="s">
        <v>112</v>
      </c>
      <c r="AK21" s="292">
        <f>'添付 委託費集計'!N15</f>
        <v>0</v>
      </c>
      <c r="AL21" s="292">
        <f>'添付 委託費集計'!N58</f>
        <v>0</v>
      </c>
      <c r="AM21" s="293">
        <f>IF(AK21&gt;AL21,AK21-AL21,0)</f>
        <v>0</v>
      </c>
      <c r="AN21" s="294">
        <f>IF(AL21&gt;AK21,AL21-AK21,0)</f>
        <v>0</v>
      </c>
      <c r="AO21" s="194"/>
      <c r="AP21" s="195"/>
      <c r="AQ21" s="195"/>
      <c r="AR21" s="52"/>
      <c r="AS21" s="47"/>
      <c r="AV21" s="124" t="s">
        <v>121</v>
      </c>
      <c r="AW21" s="302">
        <f>'添付 自己資金集計'!U18</f>
        <v>0</v>
      </c>
      <c r="AX21" s="302">
        <f>'添付 自己資金集計'!U56</f>
        <v>0</v>
      </c>
      <c r="AY21" s="302">
        <f>IF(AX21-AW21=0,0,IF(AX21-AW21&lt;0,(AX21-AW21)*-1,0))</f>
        <v>0</v>
      </c>
      <c r="AZ21" s="302">
        <f>IF(AX21-AW21=0,0,IF(AX21-AW21&gt;0,(AX21-AW21),0))</f>
        <v>0</v>
      </c>
      <c r="BA21" s="69"/>
      <c r="BB21" s="47"/>
      <c r="BE21" s="124" t="s">
        <v>121</v>
      </c>
      <c r="BF21" s="302">
        <f>'添付 自己資金集計'!M18</f>
        <v>0</v>
      </c>
      <c r="BG21" s="302">
        <f>'添付 自己資金集計'!M56</f>
        <v>0</v>
      </c>
      <c r="BH21" s="302">
        <f>IF(BG21-BF21=0,0,IF(BG21-BF21&lt;0,(BG21-BF21)*-1,0))</f>
        <v>0</v>
      </c>
      <c r="BI21" s="302">
        <f>IF(BG21-BF21=0,0,IF(BG21-BF21&gt;0,(BG21-BF21),0))</f>
        <v>0</v>
      </c>
      <c r="BJ21" s="69"/>
      <c r="BK21" s="47"/>
      <c r="BN21" s="124" t="s">
        <v>121</v>
      </c>
      <c r="BO21" s="302">
        <f>'添付 自己資金集計'!O18</f>
        <v>0</v>
      </c>
      <c r="BP21" s="302"/>
      <c r="BQ21" s="302">
        <f>IF(BP21-BO21=0,0,IF(BP21-BO21&lt;0,(BP21-BO21)*-1,0))</f>
        <v>0</v>
      </c>
      <c r="BR21" s="302">
        <f>IF(BP21-BO21=0,0,IF(BP21-BO21&gt;0,(BP21-BO21),0))</f>
        <v>0</v>
      </c>
      <c r="BS21" s="69"/>
      <c r="BT21" s="47"/>
      <c r="BV21" s="909" t="s">
        <v>61</v>
      </c>
      <c r="BW21" s="909"/>
      <c r="BX21" s="44"/>
      <c r="BY21" s="40"/>
      <c r="BZ21" s="44"/>
      <c r="CA21" s="44"/>
      <c r="CB21" s="44"/>
      <c r="CC21" s="47"/>
      <c r="CF21" s="909" t="s">
        <v>44</v>
      </c>
      <c r="CG21" s="909"/>
      <c r="CH21" s="44"/>
      <c r="CI21" s="44"/>
      <c r="CJ21" s="40"/>
      <c r="CK21" s="44"/>
      <c r="CL21" s="44"/>
      <c r="CM21" s="44"/>
    </row>
    <row r="22" spans="2:91" ht="15.9" customHeight="1">
      <c r="B22" s="985"/>
      <c r="C22" s="985"/>
      <c r="D22" s="985"/>
      <c r="E22" s="985"/>
      <c r="F22" s="985"/>
      <c r="G22" s="985"/>
      <c r="H22" s="985"/>
      <c r="I22" s="985"/>
      <c r="J22" s="985"/>
      <c r="K22" s="8"/>
      <c r="L22" s="8"/>
      <c r="M22" s="38"/>
      <c r="N22" s="38"/>
      <c r="O22" s="104"/>
      <c r="P22" s="103"/>
      <c r="Q22" s="103"/>
      <c r="R22" s="103"/>
      <c r="S22" s="103"/>
      <c r="T22" s="60"/>
      <c r="V22" s="38"/>
      <c r="W22" s="38"/>
      <c r="X22" s="104"/>
      <c r="Y22" s="103"/>
      <c r="Z22" s="103"/>
      <c r="AA22" s="103">
        <f>IF(Y22&gt;Z22,Y22-Z22,0)</f>
        <v>0</v>
      </c>
      <c r="AB22" s="193">
        <f>IF(Z22&gt;Y22,Z22-Y22,0)</f>
        <v>0</v>
      </c>
      <c r="AC22" s="194"/>
      <c r="AD22" s="195"/>
      <c r="AE22" s="195"/>
      <c r="AF22" s="52"/>
      <c r="AG22" s="38"/>
      <c r="AH22" s="38"/>
      <c r="AI22" s="38"/>
      <c r="AJ22" s="104"/>
      <c r="AK22" s="103"/>
      <c r="AL22" s="103"/>
      <c r="AM22" s="103">
        <f>IF(AK22&gt;AL22,AK22-AL22,0)</f>
        <v>0</v>
      </c>
      <c r="AN22" s="193">
        <f>IF(AL22&gt;AK22,AL22-AK22,0)</f>
        <v>0</v>
      </c>
      <c r="AO22" s="194"/>
      <c r="AP22" s="195"/>
      <c r="AQ22" s="195"/>
      <c r="AR22" s="52"/>
      <c r="AS22" s="47"/>
      <c r="AV22" s="125"/>
      <c r="AW22" s="129"/>
      <c r="AX22" s="129"/>
      <c r="AY22" s="129"/>
      <c r="AZ22" s="129"/>
      <c r="BA22" s="69"/>
      <c r="BB22" s="47"/>
      <c r="BE22" s="125"/>
      <c r="BF22" s="129"/>
      <c r="BG22" s="129"/>
      <c r="BH22" s="129"/>
      <c r="BI22" s="129"/>
      <c r="BJ22" s="69"/>
      <c r="BK22" s="47"/>
      <c r="BN22" s="125"/>
      <c r="BO22" s="129"/>
      <c r="BP22" s="129"/>
      <c r="BQ22" s="129"/>
      <c r="BR22" s="129"/>
      <c r="BS22" s="69"/>
      <c r="BT22" s="47"/>
      <c r="BW22" s="904" t="s">
        <v>24</v>
      </c>
      <c r="BX22" s="904" t="s">
        <v>140</v>
      </c>
      <c r="BY22" s="904" t="s">
        <v>3</v>
      </c>
      <c r="BZ22" s="910" t="s">
        <v>0</v>
      </c>
      <c r="CA22" s="911"/>
      <c r="CB22" s="904" t="s">
        <v>143</v>
      </c>
      <c r="CC22" s="904" t="s">
        <v>9</v>
      </c>
      <c r="CG22" s="912" t="s">
        <v>30</v>
      </c>
      <c r="CH22" s="915"/>
      <c r="CI22" s="904" t="s">
        <v>32</v>
      </c>
      <c r="CJ22" s="917" t="s">
        <v>33</v>
      </c>
      <c r="CK22" s="920" t="s">
        <v>34</v>
      </c>
      <c r="CL22" s="923" t="s">
        <v>35</v>
      </c>
      <c r="CM22" s="904" t="s">
        <v>36</v>
      </c>
    </row>
    <row r="23" spans="2:91" ht="15.9" customHeight="1">
      <c r="B23" s="985"/>
      <c r="C23" s="985"/>
      <c r="D23" s="985"/>
      <c r="E23" s="985"/>
      <c r="F23" s="985"/>
      <c r="G23" s="985"/>
      <c r="H23" s="985"/>
      <c r="I23" s="985"/>
      <c r="J23" s="985"/>
      <c r="K23" s="8"/>
      <c r="L23" s="8"/>
      <c r="M23" s="38"/>
      <c r="N23" s="38"/>
      <c r="O23" s="104" t="s">
        <v>113</v>
      </c>
      <c r="P23" s="187"/>
      <c r="Q23" s="187"/>
      <c r="R23" s="187"/>
      <c r="S23" s="187"/>
      <c r="T23" s="60"/>
      <c r="V23" s="38"/>
      <c r="W23" s="38"/>
      <c r="X23" s="104" t="s">
        <v>113</v>
      </c>
      <c r="Y23" s="292">
        <f>'添付 委託費集計'!M19</f>
        <v>0</v>
      </c>
      <c r="Z23" s="292">
        <f>'添付 委託費集計'!M59</f>
        <v>0</v>
      </c>
      <c r="AA23" s="293">
        <f>IF(Y23&gt;Z23,Y23-Z23,0)</f>
        <v>0</v>
      </c>
      <c r="AB23" s="294">
        <f>IF(Z23&gt;Y23,Z23-Y23,0)</f>
        <v>0</v>
      </c>
      <c r="AC23" s="194"/>
      <c r="AD23" s="195"/>
      <c r="AE23" s="195"/>
      <c r="AF23" s="52"/>
      <c r="AG23" s="38"/>
      <c r="AH23" s="38"/>
      <c r="AI23" s="38"/>
      <c r="AJ23" s="104" t="s">
        <v>113</v>
      </c>
      <c r="AK23" s="292">
        <f>'添付 委託費集計'!N19</f>
        <v>0</v>
      </c>
      <c r="AL23" s="292">
        <f>'添付 委託費集計'!N59</f>
        <v>0</v>
      </c>
      <c r="AM23" s="293">
        <f>IF(AK23&gt;AL23,AK23-AL23,0)</f>
        <v>0</v>
      </c>
      <c r="AN23" s="294">
        <f>IF(AL23&gt;AK23,AL23-AK23,0)</f>
        <v>0</v>
      </c>
      <c r="AO23" s="194"/>
      <c r="AP23" s="195"/>
      <c r="AQ23" s="195"/>
      <c r="AR23" s="52"/>
      <c r="AS23" s="47"/>
      <c r="AV23" s="126" t="s">
        <v>122</v>
      </c>
      <c r="AW23" s="303">
        <f>'添付 自己資金集計'!U22</f>
        <v>0</v>
      </c>
      <c r="AX23" s="303">
        <f>'添付 自己資金集計'!U57</f>
        <v>0</v>
      </c>
      <c r="AY23" s="302">
        <f>IF(AX23-AW23=0,0,IF(AX23-AW23&lt;0,(AX23-AW23)*-1,0))</f>
        <v>0</v>
      </c>
      <c r="AZ23" s="302">
        <f>IF(AX23-AW23=0,0,IF(AX23-AW23&gt;0,(AX23-AW23),0))</f>
        <v>0</v>
      </c>
      <c r="BA23" s="69"/>
      <c r="BB23" s="47"/>
      <c r="BE23" s="126" t="s">
        <v>122</v>
      </c>
      <c r="BF23" s="303">
        <f>'添付 自己資金集計'!M22</f>
        <v>0</v>
      </c>
      <c r="BG23" s="303">
        <f>'添付 自己資金集計'!M57</f>
        <v>0</v>
      </c>
      <c r="BH23" s="302">
        <f>IF(BG23-BF23=0,0,IF(BG23-BF23&lt;0,(BG23-BF23)*-1,0))</f>
        <v>0</v>
      </c>
      <c r="BI23" s="302">
        <f>IF(BG23-BF23=0,0,IF(BG23-BF23&gt;0,(BG23-BF23),0))</f>
        <v>0</v>
      </c>
      <c r="BJ23" s="69"/>
      <c r="BK23" s="47"/>
      <c r="BN23" s="126" t="s">
        <v>122</v>
      </c>
      <c r="BO23" s="303">
        <f>'添付 自己資金集計'!O22</f>
        <v>0</v>
      </c>
      <c r="BP23" s="310"/>
      <c r="BQ23" s="302">
        <f>IF(BP23-BO23=0,0,IF(BP23-BO23&lt;0,(BP23-BO23)*-1,0))</f>
        <v>0</v>
      </c>
      <c r="BR23" s="302">
        <f>IF(BP23-BO23=0,0,IF(BP23-BO23&gt;0,(BP23-BO23),0))</f>
        <v>0</v>
      </c>
      <c r="BS23" s="69"/>
      <c r="BT23" s="47"/>
      <c r="BW23" s="906"/>
      <c r="BX23" s="906"/>
      <c r="BY23" s="906"/>
      <c r="BZ23" s="223" t="s">
        <v>141</v>
      </c>
      <c r="CA23" s="227" t="s">
        <v>142</v>
      </c>
      <c r="CB23" s="906"/>
      <c r="CC23" s="906"/>
      <c r="CG23" s="913"/>
      <c r="CH23" s="916"/>
      <c r="CI23" s="905"/>
      <c r="CJ23" s="918"/>
      <c r="CK23" s="921"/>
      <c r="CL23" s="924"/>
      <c r="CM23" s="905"/>
    </row>
    <row r="24" spans="2:91" ht="15.9" customHeight="1">
      <c r="B24" s="985"/>
      <c r="C24" s="985"/>
      <c r="D24" s="985"/>
      <c r="E24" s="985"/>
      <c r="F24" s="985"/>
      <c r="G24" s="985"/>
      <c r="H24" s="985"/>
      <c r="I24" s="985"/>
      <c r="J24" s="985"/>
      <c r="K24" s="8"/>
      <c r="L24" s="8"/>
      <c r="M24" s="38"/>
      <c r="N24" s="38"/>
      <c r="O24" s="105"/>
      <c r="P24" s="103"/>
      <c r="Q24" s="103"/>
      <c r="R24" s="103"/>
      <c r="S24" s="103"/>
      <c r="T24" s="60"/>
      <c r="V24" s="38"/>
      <c r="W24" s="38"/>
      <c r="X24" s="105"/>
      <c r="Y24" s="103"/>
      <c r="Z24" s="103"/>
      <c r="AA24" s="103">
        <f t="shared" ref="AA24:AA32" si="0">IF(Y24&gt;Z24,Y24-Z24,0)</f>
        <v>0</v>
      </c>
      <c r="AB24" s="193">
        <f t="shared" ref="AB24:AB32" si="1">IF(Z24&gt;Y24,Z24-Y24,0)</f>
        <v>0</v>
      </c>
      <c r="AC24" s="194"/>
      <c r="AD24" s="195"/>
      <c r="AE24" s="195"/>
      <c r="AF24" s="52"/>
      <c r="AG24" s="38"/>
      <c r="AH24" s="38"/>
      <c r="AI24" s="38"/>
      <c r="AJ24" s="105"/>
      <c r="AK24" s="103"/>
      <c r="AL24" s="103"/>
      <c r="AM24" s="103">
        <f t="shared" ref="AM24:AM32" si="2">IF(AK24&gt;AL24,AK24-AL24,0)</f>
        <v>0</v>
      </c>
      <c r="AN24" s="193">
        <f t="shared" ref="AN24:AN32" si="3">IF(AL24&gt;AK24,AL24-AK24,0)</f>
        <v>0</v>
      </c>
      <c r="AO24" s="194"/>
      <c r="AP24" s="195"/>
      <c r="AQ24" s="195"/>
      <c r="AR24" s="52"/>
      <c r="AS24" s="47"/>
      <c r="AV24" s="124"/>
      <c r="AW24" s="129"/>
      <c r="AX24" s="129"/>
      <c r="AY24" s="129"/>
      <c r="AZ24" s="129"/>
      <c r="BA24" s="69"/>
      <c r="BB24" s="47"/>
      <c r="BE24" s="124"/>
      <c r="BF24" s="129"/>
      <c r="BG24" s="129"/>
      <c r="BH24" s="129"/>
      <c r="BI24" s="129"/>
      <c r="BJ24" s="69"/>
      <c r="BK24" s="47"/>
      <c r="BN24" s="124"/>
      <c r="BO24" s="129"/>
      <c r="BP24" s="129"/>
      <c r="BQ24" s="129"/>
      <c r="BR24" s="129"/>
      <c r="BS24" s="69"/>
      <c r="BT24" s="47"/>
      <c r="BW24" s="49"/>
      <c r="BX24" s="50"/>
      <c r="BY24" s="40"/>
      <c r="BZ24" s="51" t="s">
        <v>4</v>
      </c>
      <c r="CA24" s="51" t="s">
        <v>4</v>
      </c>
      <c r="CB24" s="50"/>
      <c r="CC24" s="52"/>
      <c r="CG24" s="913"/>
      <c r="CH24" s="904" t="s">
        <v>31</v>
      </c>
      <c r="CI24" s="905"/>
      <c r="CJ24" s="918"/>
      <c r="CK24" s="921"/>
      <c r="CL24" s="924"/>
      <c r="CM24" s="905"/>
    </row>
    <row r="25" spans="2:91" ht="15.9" customHeight="1">
      <c r="B25" s="985"/>
      <c r="C25" s="985"/>
      <c r="D25" s="985"/>
      <c r="E25" s="985"/>
      <c r="F25" s="985"/>
      <c r="G25" s="985"/>
      <c r="H25" s="985"/>
      <c r="I25" s="985"/>
      <c r="J25" s="985"/>
      <c r="K25" s="8"/>
      <c r="M25" s="38"/>
      <c r="N25" s="38"/>
      <c r="O25" s="106" t="s">
        <v>114</v>
      </c>
      <c r="P25" s="187"/>
      <c r="Q25" s="187"/>
      <c r="R25" s="187"/>
      <c r="S25" s="187"/>
      <c r="T25" s="281"/>
      <c r="W25" s="38"/>
      <c r="X25" s="106" t="s">
        <v>114</v>
      </c>
      <c r="Y25" s="292">
        <f>'添付 委託費集計'!M23</f>
        <v>0</v>
      </c>
      <c r="Z25" s="292">
        <f>'添付 委託費集計'!M60</f>
        <v>0</v>
      </c>
      <c r="AA25" s="293">
        <f t="shared" si="0"/>
        <v>0</v>
      </c>
      <c r="AB25" s="294">
        <f t="shared" si="1"/>
        <v>0</v>
      </c>
      <c r="AC25" s="194"/>
      <c r="AD25" s="195"/>
      <c r="AE25" s="195"/>
      <c r="AF25" s="52"/>
      <c r="AI25" s="38"/>
      <c r="AJ25" s="106" t="s">
        <v>114</v>
      </c>
      <c r="AK25" s="292">
        <f>'添付 委託費集計'!N23</f>
        <v>0</v>
      </c>
      <c r="AL25" s="292">
        <f>'添付 委託費集計'!N60</f>
        <v>0</v>
      </c>
      <c r="AM25" s="293">
        <f t="shared" si="2"/>
        <v>0</v>
      </c>
      <c r="AN25" s="294">
        <f t="shared" si="3"/>
        <v>0</v>
      </c>
      <c r="AO25" s="194"/>
      <c r="AP25" s="195"/>
      <c r="AQ25" s="195"/>
      <c r="AR25" s="52"/>
      <c r="AS25" s="47"/>
      <c r="AV25" s="124" t="s">
        <v>123</v>
      </c>
      <c r="AW25" s="303">
        <f>'添付 自己資金集計'!U27</f>
        <v>0</v>
      </c>
      <c r="AX25" s="303">
        <f>'添付 自己資金集計'!U58</f>
        <v>0</v>
      </c>
      <c r="AY25" s="302">
        <f>IF(AX25-AW25=0,0,IF(AX25-AW25&lt;0,(AX25-AW25)*-1,0))</f>
        <v>0</v>
      </c>
      <c r="AZ25" s="302">
        <f>IF(AX25-AW25=0,0,IF(AX25-AW25&gt;0,(AX25-AW25),0))</f>
        <v>0</v>
      </c>
      <c r="BA25" s="69"/>
      <c r="BB25" s="47"/>
      <c r="BE25" s="124" t="s">
        <v>123</v>
      </c>
      <c r="BF25" s="303">
        <f>'添付 自己資金集計'!M27</f>
        <v>0</v>
      </c>
      <c r="BG25" s="303">
        <f>'添付 自己資金集計'!M58</f>
        <v>0</v>
      </c>
      <c r="BH25" s="302">
        <f>IF(BG25-BF25=0,0,IF(BG25-BF25&lt;0,(BG25-BF25)*-1,0))</f>
        <v>0</v>
      </c>
      <c r="BI25" s="302">
        <f>IF(BG25-BF25=0,0,IF(BG25-BF25&gt;0,(BG25-BF25),0))</f>
        <v>0</v>
      </c>
      <c r="BJ25" s="69"/>
      <c r="BK25" s="47"/>
      <c r="BN25" s="124" t="s">
        <v>123</v>
      </c>
      <c r="BO25" s="303">
        <f>'添付 自己資金集計'!O27</f>
        <v>0</v>
      </c>
      <c r="BP25" s="310"/>
      <c r="BQ25" s="302">
        <f>IF(BP25-BO25=0,0,IF(BP25-BO25&lt;0,(BP25-BO25)*-1,0))</f>
        <v>0</v>
      </c>
      <c r="BR25" s="302">
        <f>IF(BP25-BO25=0,0,IF(BP25-BO25&gt;0,(BP25-BO25),0))</f>
        <v>0</v>
      </c>
      <c r="BS25" s="69"/>
      <c r="BT25" s="47"/>
      <c r="BW25" s="49" t="s">
        <v>169</v>
      </c>
      <c r="BX25" s="50" t="s">
        <v>170</v>
      </c>
      <c r="BY25" s="40" t="s">
        <v>171</v>
      </c>
      <c r="BZ25" s="55">
        <v>200000</v>
      </c>
      <c r="CA25" s="55">
        <v>400000</v>
      </c>
      <c r="CB25" s="50" t="s">
        <v>172</v>
      </c>
      <c r="CC25" s="52" t="s">
        <v>214</v>
      </c>
      <c r="CG25" s="914"/>
      <c r="CH25" s="906"/>
      <c r="CI25" s="906"/>
      <c r="CJ25" s="919"/>
      <c r="CK25" s="922"/>
      <c r="CL25" s="925"/>
      <c r="CM25" s="906"/>
    </row>
    <row r="26" spans="2:91" ht="15.9" customHeight="1">
      <c r="B26" s="985"/>
      <c r="C26" s="985"/>
      <c r="D26" s="985"/>
      <c r="E26" s="985"/>
      <c r="F26" s="985"/>
      <c r="G26" s="985"/>
      <c r="H26" s="985"/>
      <c r="I26" s="985"/>
      <c r="J26" s="985"/>
      <c r="O26" s="104"/>
      <c r="P26" s="103"/>
      <c r="Q26" s="103"/>
      <c r="R26" s="103"/>
      <c r="S26" s="103"/>
      <c r="T26" s="281"/>
      <c r="X26" s="104"/>
      <c r="Y26" s="103"/>
      <c r="Z26" s="103"/>
      <c r="AA26" s="103">
        <f t="shared" si="0"/>
        <v>0</v>
      </c>
      <c r="AB26" s="193">
        <f t="shared" si="1"/>
        <v>0</v>
      </c>
      <c r="AC26" s="194"/>
      <c r="AD26" s="195"/>
      <c r="AE26" s="195"/>
      <c r="AF26" s="52"/>
      <c r="AJ26" s="104"/>
      <c r="AK26" s="103"/>
      <c r="AL26" s="103"/>
      <c r="AM26" s="103">
        <f t="shared" si="2"/>
        <v>0</v>
      </c>
      <c r="AN26" s="193">
        <f t="shared" si="3"/>
        <v>0</v>
      </c>
      <c r="AO26" s="194"/>
      <c r="AP26" s="195"/>
      <c r="AQ26" s="195"/>
      <c r="AR26" s="52"/>
      <c r="AS26" s="207"/>
      <c r="AV26" s="124"/>
      <c r="AW26" s="127"/>
      <c r="AX26" s="127"/>
      <c r="AY26" s="130"/>
      <c r="AZ26" s="131"/>
      <c r="BA26" s="69"/>
      <c r="BB26" s="47"/>
      <c r="BE26" s="124"/>
      <c r="BF26" s="127"/>
      <c r="BG26" s="127"/>
      <c r="BH26" s="130"/>
      <c r="BI26" s="131"/>
      <c r="BJ26" s="69"/>
      <c r="BK26" s="47"/>
      <c r="BN26" s="124"/>
      <c r="BO26" s="127"/>
      <c r="BP26" s="127"/>
      <c r="BQ26" s="130"/>
      <c r="BR26" s="131"/>
      <c r="BS26" s="69"/>
      <c r="BT26" s="47"/>
      <c r="BW26" s="49"/>
      <c r="BX26" s="50" t="s">
        <v>173</v>
      </c>
      <c r="BY26" s="40"/>
      <c r="BZ26" s="49"/>
      <c r="CA26" s="50"/>
      <c r="CB26" s="50"/>
      <c r="CC26" s="52" t="s">
        <v>215</v>
      </c>
      <c r="CG26" s="41"/>
      <c r="CH26" s="41"/>
      <c r="CI26" s="42"/>
      <c r="CJ26" s="314"/>
      <c r="CK26" s="41"/>
      <c r="CL26" s="42"/>
      <c r="CM26" s="42"/>
    </row>
    <row r="27" spans="2:91" ht="15.9" customHeight="1">
      <c r="B27" s="121"/>
      <c r="C27" s="121"/>
      <c r="D27" s="121"/>
      <c r="E27" s="121"/>
      <c r="F27" s="121"/>
      <c r="G27" s="121"/>
      <c r="H27" s="121"/>
      <c r="I27" s="121"/>
      <c r="J27" s="121"/>
      <c r="O27" s="104" t="s">
        <v>115</v>
      </c>
      <c r="P27" s="187"/>
      <c r="Q27" s="187"/>
      <c r="R27" s="187"/>
      <c r="S27" s="187"/>
      <c r="T27" s="285" t="s">
        <v>161</v>
      </c>
      <c r="X27" s="104" t="s">
        <v>115</v>
      </c>
      <c r="Y27" s="292">
        <f>'添付 委託費集計'!M28</f>
        <v>0</v>
      </c>
      <c r="Z27" s="292">
        <f>'添付 委託費集計'!M61</f>
        <v>0</v>
      </c>
      <c r="AA27" s="293">
        <f t="shared" si="0"/>
        <v>0</v>
      </c>
      <c r="AB27" s="294">
        <f t="shared" si="1"/>
        <v>0</v>
      </c>
      <c r="AC27" s="978" t="s">
        <v>137</v>
      </c>
      <c r="AD27" s="979"/>
      <c r="AE27" s="295">
        <f>'添付 委託費集計'!M35</f>
        <v>0</v>
      </c>
      <c r="AF27" s="296" t="s">
        <v>138</v>
      </c>
      <c r="AJ27" s="104" t="s">
        <v>115</v>
      </c>
      <c r="AK27" s="292">
        <f>'添付 委託費集計'!N28</f>
        <v>0</v>
      </c>
      <c r="AL27" s="292">
        <f>'添付 委託費集計'!N61</f>
        <v>0</v>
      </c>
      <c r="AM27" s="293">
        <f t="shared" si="2"/>
        <v>0</v>
      </c>
      <c r="AN27" s="294">
        <f t="shared" si="3"/>
        <v>0</v>
      </c>
      <c r="AO27" s="980" t="s">
        <v>137</v>
      </c>
      <c r="AP27" s="981"/>
      <c r="AQ27" s="295">
        <f>'添付 委託費集計'!N36</f>
        <v>0</v>
      </c>
      <c r="AR27" s="296" t="s">
        <v>138</v>
      </c>
      <c r="AS27" s="221"/>
      <c r="AV27" s="123" t="s">
        <v>144</v>
      </c>
      <c r="AW27" s="303">
        <f>'添付 自己資金集計'!U35</f>
        <v>0</v>
      </c>
      <c r="AX27" s="303">
        <f>'添付 自己資金集計'!U60</f>
        <v>0</v>
      </c>
      <c r="AY27" s="302">
        <f>IF(AX27-AW27=0,0,IF(AX27-AW27&lt;0,(AX27-AW27)*-1,0))</f>
        <v>0</v>
      </c>
      <c r="AZ27" s="302">
        <f>IF(AX27-AW27=0,0,IF(AX27-AW27&gt;0,(AX27-AW27),0))</f>
        <v>0</v>
      </c>
      <c r="BA27" s="69"/>
      <c r="BB27" s="47"/>
      <c r="BE27" s="123" t="s">
        <v>144</v>
      </c>
      <c r="BF27" s="303">
        <f>'添付 自己資金集計'!M35</f>
        <v>0</v>
      </c>
      <c r="BG27" s="303">
        <f>'添付 自己資金集計'!M60</f>
        <v>0</v>
      </c>
      <c r="BH27" s="302">
        <f>IF(BG27-BF27=0,0,IF(BG27-BF27&lt;0,(BG27-BF27)*-1,0))</f>
        <v>0</v>
      </c>
      <c r="BI27" s="302">
        <f>IF(BG27-BF27=0,0,IF(BG27-BF27&gt;0,(BG27-BF27),0))</f>
        <v>0</v>
      </c>
      <c r="BJ27" s="69"/>
      <c r="BK27" s="47"/>
      <c r="BN27" s="123" t="s">
        <v>144</v>
      </c>
      <c r="BO27" s="303">
        <f>'添付 自己資金集計'!O35</f>
        <v>0</v>
      </c>
      <c r="BP27" s="310"/>
      <c r="BQ27" s="302">
        <f>IF(BP27-BO27=0,0,IF(BP27-BO27&lt;0,(BP27-BO27)*-1,0))</f>
        <v>0</v>
      </c>
      <c r="BR27" s="302">
        <f>IF(BP27-BO27=0,0,IF(BP27-BO27&gt;0,(BP27-BO27),0))</f>
        <v>0</v>
      </c>
      <c r="BS27" s="69"/>
      <c r="BT27" s="47"/>
      <c r="BW27" s="49"/>
      <c r="BX27" s="50"/>
      <c r="BY27" s="40"/>
      <c r="BZ27" s="49"/>
      <c r="CA27" s="50"/>
      <c r="CB27" s="50"/>
      <c r="CC27" s="52"/>
      <c r="CG27" s="49" t="s">
        <v>174</v>
      </c>
      <c r="CH27" s="49"/>
      <c r="CI27" s="50" t="s">
        <v>175</v>
      </c>
      <c r="CJ27" s="315">
        <v>1631000</v>
      </c>
      <c r="CK27" s="49" t="s">
        <v>178</v>
      </c>
      <c r="CL27" s="312" t="s">
        <v>182</v>
      </c>
      <c r="CM27" s="313" t="s">
        <v>184</v>
      </c>
    </row>
    <row r="28" spans="2:91" ht="15.9" customHeight="1">
      <c r="B28" s="2" t="s">
        <v>21</v>
      </c>
      <c r="O28" s="104"/>
      <c r="P28" s="103"/>
      <c r="Q28" s="103"/>
      <c r="R28" s="103"/>
      <c r="S28" s="103"/>
      <c r="T28" s="281" t="s">
        <v>193</v>
      </c>
      <c r="X28" s="104"/>
      <c r="Y28" s="103"/>
      <c r="Z28" s="103"/>
      <c r="AA28" s="103">
        <f t="shared" si="0"/>
        <v>0</v>
      </c>
      <c r="AB28" s="193">
        <f t="shared" si="1"/>
        <v>0</v>
      </c>
      <c r="AC28" s="974" t="s">
        <v>193</v>
      </c>
      <c r="AD28" s="975"/>
      <c r="AE28" s="975"/>
      <c r="AF28" s="976"/>
      <c r="AJ28" s="104"/>
      <c r="AK28" s="103"/>
      <c r="AL28" s="103"/>
      <c r="AM28" s="103">
        <f t="shared" si="2"/>
        <v>0</v>
      </c>
      <c r="AN28" s="193">
        <f t="shared" si="3"/>
        <v>0</v>
      </c>
      <c r="AO28" s="974" t="s">
        <v>193</v>
      </c>
      <c r="AP28" s="975"/>
      <c r="AQ28" s="975"/>
      <c r="AR28" s="976"/>
      <c r="AS28" s="207"/>
      <c r="AV28" s="219" t="s">
        <v>118</v>
      </c>
      <c r="AW28" s="302">
        <f>'添付 自己資金集計'!U36</f>
        <v>0</v>
      </c>
      <c r="AX28" s="302">
        <f>'添付 自己資金集計'!U61</f>
        <v>0</v>
      </c>
      <c r="AY28" s="304"/>
      <c r="AZ28" s="305"/>
      <c r="BA28" s="69"/>
      <c r="BB28" s="73"/>
      <c r="BE28" s="219" t="s">
        <v>118</v>
      </c>
      <c r="BF28" s="302">
        <f>'添付 自己資金集計'!M36</f>
        <v>0</v>
      </c>
      <c r="BG28" s="302">
        <f>'添付 自己資金集計'!M61</f>
        <v>0</v>
      </c>
      <c r="BH28" s="304"/>
      <c r="BI28" s="305"/>
      <c r="BJ28" s="69"/>
      <c r="BK28" s="73"/>
      <c r="BN28" s="219" t="s">
        <v>118</v>
      </c>
      <c r="BO28" s="302">
        <f>'添付 自己資金集計'!O36</f>
        <v>0</v>
      </c>
      <c r="BP28" s="302"/>
      <c r="BQ28" s="304"/>
      <c r="BR28" s="305"/>
      <c r="BS28" s="69"/>
      <c r="BT28" s="73"/>
      <c r="BW28" s="49" t="s">
        <v>216</v>
      </c>
      <c r="BX28" s="50" t="s">
        <v>217</v>
      </c>
      <c r="BY28" s="40" t="s">
        <v>171</v>
      </c>
      <c r="BZ28" s="652">
        <v>1200000</v>
      </c>
      <c r="CA28" s="651">
        <v>2400000</v>
      </c>
      <c r="CB28" s="50" t="s">
        <v>219</v>
      </c>
      <c r="CC28" s="52" t="s">
        <v>248</v>
      </c>
      <c r="CG28" s="49"/>
      <c r="CH28" s="49"/>
      <c r="CI28" s="50"/>
      <c r="CJ28" s="315"/>
      <c r="CK28" s="49" t="s">
        <v>179</v>
      </c>
      <c r="CL28" s="312"/>
      <c r="CM28" s="313" t="s">
        <v>185</v>
      </c>
    </row>
    <row r="29" spans="2:91" ht="15.9" customHeight="1">
      <c r="B29" s="17" t="s">
        <v>27</v>
      </c>
      <c r="O29" s="104"/>
      <c r="P29" s="103"/>
      <c r="Q29" s="103"/>
      <c r="R29" s="103"/>
      <c r="S29" s="103"/>
      <c r="T29" s="281"/>
      <c r="X29" s="104"/>
      <c r="Y29" s="103"/>
      <c r="Z29" s="103"/>
      <c r="AA29" s="103">
        <f t="shared" si="0"/>
        <v>0</v>
      </c>
      <c r="AB29" s="193">
        <f t="shared" si="1"/>
        <v>0</v>
      </c>
      <c r="AC29" s="191"/>
      <c r="AD29" s="207"/>
      <c r="AE29" s="207"/>
      <c r="AF29" s="212"/>
      <c r="AJ29" s="104"/>
      <c r="AK29" s="103"/>
      <c r="AL29" s="103"/>
      <c r="AM29" s="103">
        <f t="shared" si="2"/>
        <v>0</v>
      </c>
      <c r="AN29" s="193">
        <f t="shared" si="3"/>
        <v>0</v>
      </c>
      <c r="AO29" s="191"/>
      <c r="AP29" s="207"/>
      <c r="AQ29" s="207"/>
      <c r="AR29" s="212"/>
      <c r="AS29" s="207"/>
      <c r="AV29" s="219" t="s">
        <v>119</v>
      </c>
      <c r="AW29" s="287">
        <f>'添付 自己資金集計'!U37</f>
        <v>0</v>
      </c>
      <c r="AX29" s="287">
        <f>'添付 自己資金集計'!U62</f>
        <v>0</v>
      </c>
      <c r="AY29" s="306"/>
      <c r="AZ29" s="306"/>
      <c r="BA29" s="69"/>
      <c r="BB29" s="47"/>
      <c r="BE29" s="219" t="s">
        <v>119</v>
      </c>
      <c r="BF29" s="287">
        <f>'添付 自己資金集計'!M37</f>
        <v>0</v>
      </c>
      <c r="BG29" s="287">
        <f>'添付 自己資金集計'!M62</f>
        <v>0</v>
      </c>
      <c r="BH29" s="306"/>
      <c r="BI29" s="306"/>
      <c r="BJ29" s="69"/>
      <c r="BK29" s="47"/>
      <c r="BN29" s="219" t="s">
        <v>119</v>
      </c>
      <c r="BO29" s="287">
        <f>'添付 自己資金集計'!O37</f>
        <v>0</v>
      </c>
      <c r="BP29" s="287"/>
      <c r="BQ29" s="306"/>
      <c r="BR29" s="306"/>
      <c r="BS29" s="69"/>
      <c r="BT29" s="47"/>
      <c r="BW29" s="49"/>
      <c r="BX29" s="50" t="s">
        <v>218</v>
      </c>
      <c r="BY29" s="40"/>
      <c r="BZ29" s="49"/>
      <c r="CA29" s="50"/>
      <c r="CB29" s="50"/>
      <c r="CC29" s="52" t="s">
        <v>206</v>
      </c>
      <c r="CG29" s="49"/>
      <c r="CH29" s="49" t="s">
        <v>176</v>
      </c>
      <c r="CI29" s="50" t="s">
        <v>177</v>
      </c>
      <c r="CJ29" s="315">
        <v>1230000</v>
      </c>
      <c r="CK29" s="311" t="s">
        <v>180</v>
      </c>
      <c r="CL29" s="50"/>
      <c r="CM29" s="50"/>
    </row>
    <row r="30" spans="2:91" ht="15.9" customHeight="1">
      <c r="B30" s="6" t="s">
        <v>63</v>
      </c>
      <c r="O30" s="102" t="s">
        <v>116</v>
      </c>
      <c r="P30" s="187"/>
      <c r="Q30" s="187"/>
      <c r="R30" s="187"/>
      <c r="S30" s="187"/>
      <c r="T30" s="282" t="s">
        <v>139</v>
      </c>
      <c r="X30" s="102" t="s">
        <v>116</v>
      </c>
      <c r="Y30" s="292">
        <f>'添付 委託費集計'!M37</f>
        <v>0</v>
      </c>
      <c r="Z30" s="292">
        <f>'添付 委託費集計'!M63</f>
        <v>0</v>
      </c>
      <c r="AA30" s="293">
        <f t="shared" si="0"/>
        <v>0</v>
      </c>
      <c r="AB30" s="294">
        <f t="shared" si="1"/>
        <v>0</v>
      </c>
      <c r="AC30" s="191" t="s">
        <v>139</v>
      </c>
      <c r="AD30" s="207"/>
      <c r="AE30" s="207"/>
      <c r="AF30" s="212"/>
      <c r="AJ30" s="102" t="s">
        <v>116</v>
      </c>
      <c r="AK30" s="292">
        <f>'添付 委託費集計'!N37</f>
        <v>0</v>
      </c>
      <c r="AL30" s="292">
        <f>'添付 委託費集計'!N63</f>
        <v>0</v>
      </c>
      <c r="AM30" s="293">
        <f t="shared" si="2"/>
        <v>0</v>
      </c>
      <c r="AN30" s="294">
        <f t="shared" si="3"/>
        <v>0</v>
      </c>
      <c r="AO30" s="968" t="s">
        <v>139</v>
      </c>
      <c r="AP30" s="969"/>
      <c r="AQ30" s="969"/>
      <c r="AR30" s="970"/>
      <c r="AS30" s="220"/>
      <c r="AV30" s="216"/>
      <c r="AW30" s="217"/>
      <c r="AX30" s="217"/>
      <c r="AY30" s="217"/>
      <c r="AZ30" s="217"/>
      <c r="BA30" s="69"/>
      <c r="BB30" s="47"/>
      <c r="BE30" s="216"/>
      <c r="BF30" s="217"/>
      <c r="BG30" s="217"/>
      <c r="BH30" s="217"/>
      <c r="BI30" s="217"/>
      <c r="BJ30" s="69"/>
      <c r="BK30" s="47"/>
      <c r="BN30" s="216"/>
      <c r="BO30" s="217"/>
      <c r="BP30" s="217"/>
      <c r="BQ30" s="217"/>
      <c r="BR30" s="217"/>
      <c r="BS30" s="69"/>
      <c r="BT30" s="47"/>
      <c r="BW30" s="49"/>
      <c r="BX30" s="50"/>
      <c r="BY30" s="40"/>
      <c r="BZ30" s="49"/>
      <c r="CA30" s="50"/>
      <c r="CB30" s="50"/>
      <c r="CC30" s="52" t="s">
        <v>249</v>
      </c>
      <c r="CG30" s="49"/>
      <c r="CH30" s="49"/>
      <c r="CI30" s="50"/>
      <c r="CJ30" s="315"/>
      <c r="CK30" s="49"/>
      <c r="CL30" s="50"/>
      <c r="CM30" s="50"/>
    </row>
    <row r="31" spans="2:91" ht="15.9" customHeight="1">
      <c r="O31" s="107"/>
      <c r="P31" s="103"/>
      <c r="Q31" s="103"/>
      <c r="R31" s="103"/>
      <c r="S31" s="103"/>
      <c r="T31" s="284" t="s">
        <v>244</v>
      </c>
      <c r="X31" s="107"/>
      <c r="Y31" s="103"/>
      <c r="Z31" s="103"/>
      <c r="AA31" s="103">
        <f t="shared" si="0"/>
        <v>0</v>
      </c>
      <c r="AB31" s="193">
        <f t="shared" si="1"/>
        <v>0</v>
      </c>
      <c r="AC31" s="965" t="str">
        <f>IF(OR(Y30="１",Y30=1),"",IF(Y19*0.3&gt;Y30,"","直接経費の30％以上です。"))</f>
        <v>直接経費の30％以上です。</v>
      </c>
      <c r="AD31" s="966"/>
      <c r="AE31" s="966"/>
      <c r="AF31" s="967"/>
      <c r="AJ31" s="107"/>
      <c r="AK31" s="103"/>
      <c r="AL31" s="103"/>
      <c r="AM31" s="103">
        <f t="shared" si="2"/>
        <v>0</v>
      </c>
      <c r="AN31" s="193">
        <f t="shared" si="3"/>
        <v>0</v>
      </c>
      <c r="AO31" s="965" t="str">
        <f>IF(OR(AK30=1,AK30=1),"",IF(AK19*0.3&gt;AK30,"","直接経費の30％を超えています。。"))</f>
        <v>直接経費の30％を超えています。。</v>
      </c>
      <c r="AP31" s="966"/>
      <c r="AQ31" s="966"/>
      <c r="AR31" s="967"/>
      <c r="AS31" s="213"/>
      <c r="AV31" s="54"/>
      <c r="AW31" s="54"/>
      <c r="AX31" s="54"/>
      <c r="AY31" s="54"/>
      <c r="AZ31" s="54"/>
      <c r="BA31" s="54"/>
      <c r="BB31" s="47"/>
      <c r="BE31" s="54"/>
      <c r="BF31" s="54"/>
      <c r="BG31" s="54"/>
      <c r="BH31" s="54"/>
      <c r="BI31" s="54"/>
      <c r="BJ31" s="54"/>
      <c r="BK31" s="47"/>
      <c r="BN31" s="54"/>
      <c r="BO31" s="54"/>
      <c r="BP31" s="54"/>
      <c r="BQ31" s="54"/>
      <c r="BR31" s="54"/>
      <c r="BS31" s="54"/>
      <c r="BT31" s="47"/>
      <c r="BW31" s="49"/>
      <c r="BX31" s="50"/>
      <c r="BY31" s="40"/>
      <c r="BZ31" s="49"/>
      <c r="CA31" s="50"/>
      <c r="CB31" s="50"/>
      <c r="CC31" s="650">
        <v>44651</v>
      </c>
      <c r="CG31" s="49"/>
      <c r="CH31" s="49"/>
      <c r="CI31" s="50"/>
      <c r="CJ31" s="40"/>
      <c r="CK31" s="49"/>
      <c r="CL31" s="50"/>
      <c r="CM31" s="50"/>
    </row>
    <row r="32" spans="2:91" ht="15" customHeight="1">
      <c r="B32" s="17" t="s">
        <v>16</v>
      </c>
      <c r="O32" s="108"/>
      <c r="P32" s="103"/>
      <c r="Q32" s="103"/>
      <c r="R32" s="103"/>
      <c r="S32" s="103"/>
      <c r="T32" s="281"/>
      <c r="X32" s="108"/>
      <c r="Y32" s="103"/>
      <c r="Z32" s="103"/>
      <c r="AA32" s="103">
        <f t="shared" si="0"/>
        <v>0</v>
      </c>
      <c r="AB32" s="193">
        <f t="shared" si="1"/>
        <v>0</v>
      </c>
      <c r="AC32" s="215"/>
      <c r="AD32" s="213"/>
      <c r="AE32" s="213"/>
      <c r="AF32" s="214"/>
      <c r="AJ32" s="108"/>
      <c r="AK32" s="103"/>
      <c r="AL32" s="103"/>
      <c r="AM32" s="103">
        <f t="shared" si="2"/>
        <v>0</v>
      </c>
      <c r="AN32" s="193">
        <f t="shared" si="3"/>
        <v>0</v>
      </c>
      <c r="AO32" s="215"/>
      <c r="AP32" s="213"/>
      <c r="AQ32" s="213"/>
      <c r="AR32" s="214"/>
      <c r="AS32" s="222"/>
      <c r="AV32" s="57" t="s">
        <v>11</v>
      </c>
      <c r="AW32" s="307">
        <f>AW17+AW27</f>
        <v>0</v>
      </c>
      <c r="AX32" s="307">
        <f>AX17+AX27</f>
        <v>0</v>
      </c>
      <c r="AY32" s="308">
        <f>IF(AX32-AW32=0,0,IF(AX32-AW32&lt;0,(AX32-AW32)*-1,0))</f>
        <v>0</v>
      </c>
      <c r="AZ32" s="309">
        <f>IF(AX32-AW32=0,0,IF(AX32-AW32&gt;0,(AX32-AW32),0))</f>
        <v>0</v>
      </c>
      <c r="BA32" s="54"/>
      <c r="BB32" s="73"/>
      <c r="BE32" s="57" t="s">
        <v>11</v>
      </c>
      <c r="BF32" s="307">
        <f>'添付 自己資金集計'!M41</f>
        <v>0</v>
      </c>
      <c r="BG32" s="308">
        <f>'添付 自己資金集計'!M66</f>
        <v>0</v>
      </c>
      <c r="BH32" s="308">
        <f>IF(BG32-BF32=0,0,IF(BG32-BF32&lt;0,(BG32-BF32)*-1,0))</f>
        <v>0</v>
      </c>
      <c r="BI32" s="309">
        <f>IF(BG32-BF32=0,0,IF(BG32-BF32&gt;0,(BG32-BF32),0))</f>
        <v>0</v>
      </c>
      <c r="BJ32" s="54"/>
      <c r="BK32" s="73"/>
      <c r="BN32" s="57" t="s">
        <v>11</v>
      </c>
      <c r="BO32" s="307">
        <f>BO27+BO17</f>
        <v>0</v>
      </c>
      <c r="BP32" s="308">
        <f>SUM(BP17)</f>
        <v>0</v>
      </c>
      <c r="BQ32" s="308">
        <f>IF(BP32-BO32=0,0,IF(BP32-BO32&lt;0,(BP32-BO32)*-1,0))</f>
        <v>0</v>
      </c>
      <c r="BR32" s="309">
        <f>IF(BP32-BO32=0,0,IF(BP32-BO32&gt;0,(BP32-BO32),0))</f>
        <v>0</v>
      </c>
      <c r="BS32" s="54"/>
      <c r="BT32" s="73"/>
      <c r="BW32" s="49"/>
      <c r="BX32" s="50"/>
      <c r="BY32" s="40"/>
      <c r="BZ32" s="49"/>
      <c r="CA32" s="50"/>
      <c r="CB32" s="50"/>
      <c r="CC32" s="52" t="s">
        <v>212</v>
      </c>
      <c r="CG32" s="49"/>
      <c r="CH32" s="49"/>
      <c r="CI32" s="50"/>
      <c r="CJ32" s="40"/>
      <c r="CK32" s="49"/>
      <c r="CL32" s="50"/>
      <c r="CM32" s="50"/>
    </row>
    <row r="33" spans="2:91" ht="15.9" customHeight="1">
      <c r="B33" s="6" t="s">
        <v>64</v>
      </c>
      <c r="O33" s="109" t="s">
        <v>109</v>
      </c>
      <c r="P33" s="187"/>
      <c r="Q33" s="187"/>
      <c r="R33" s="187"/>
      <c r="S33" s="187"/>
      <c r="T33" s="281" t="s">
        <v>162</v>
      </c>
      <c r="X33" s="109" t="s">
        <v>109</v>
      </c>
      <c r="Y33" s="292">
        <f>'添付 委託費集計'!M39</f>
        <v>0</v>
      </c>
      <c r="Z33" s="292">
        <f>'添付 委託費集計'!M65</f>
        <v>0</v>
      </c>
      <c r="AA33" s="293">
        <f>IF(Y33&gt;Z33,Y33-Z33,0)</f>
        <v>0</v>
      </c>
      <c r="AB33" s="294">
        <f>IF(Z33&gt;Y33,Z33-Y33,0)</f>
        <v>0</v>
      </c>
      <c r="AC33" s="971" t="str">
        <f>IF(X33="","","研究管理運営機関の直接経費15％以内")</f>
        <v>研究管理運営機関の直接経費15％以内</v>
      </c>
      <c r="AD33" s="972"/>
      <c r="AE33" s="972"/>
      <c r="AF33" s="973"/>
      <c r="AJ33" s="109" t="s">
        <v>109</v>
      </c>
      <c r="AK33" s="292">
        <f>'添付 委託費集計'!N39</f>
        <v>0</v>
      </c>
      <c r="AL33" s="292">
        <f>'添付 委託費集計'!N65</f>
        <v>0</v>
      </c>
      <c r="AM33" s="293">
        <f>IF(AK33&gt;AL33,AK33-AL33,0)</f>
        <v>0</v>
      </c>
      <c r="AN33" s="294">
        <f>IF(AL33&gt;AK33,AL33-AK33,0)</f>
        <v>0</v>
      </c>
      <c r="AO33" s="974" t="str">
        <f>IF(AJ33="","","研究管理運営機関の直接経費15％以内")</f>
        <v>研究管理運営機関の直接経費15％以内</v>
      </c>
      <c r="AP33" s="975"/>
      <c r="AQ33" s="975"/>
      <c r="AR33" s="976"/>
      <c r="AS33" s="220"/>
      <c r="BB33" s="47"/>
      <c r="BK33" s="47"/>
      <c r="BT33" s="47"/>
      <c r="BW33" s="49"/>
      <c r="BX33" s="50"/>
      <c r="BY33" s="40"/>
      <c r="BZ33" s="49"/>
      <c r="CA33" s="50"/>
      <c r="CB33" s="50"/>
      <c r="CC33" s="583">
        <v>9600000</v>
      </c>
      <c r="CG33" s="49"/>
      <c r="CH33" s="49"/>
      <c r="CI33" s="50"/>
      <c r="CJ33" s="40"/>
      <c r="CK33" s="49"/>
      <c r="CL33" s="50"/>
      <c r="CM33" s="50"/>
    </row>
    <row r="34" spans="2:91" ht="15.9" customHeight="1">
      <c r="B34" s="6" t="s">
        <v>18</v>
      </c>
      <c r="O34" s="110"/>
      <c r="P34" s="103"/>
      <c r="Q34" s="103"/>
      <c r="R34" s="111"/>
      <c r="S34" s="111"/>
      <c r="T34" s="284" t="s">
        <v>245</v>
      </c>
      <c r="X34" s="110"/>
      <c r="Y34" s="103"/>
      <c r="Z34" s="103"/>
      <c r="AA34" s="111">
        <f>IF(Y34&gt;Z34,Y34-Z34,0)</f>
        <v>0</v>
      </c>
      <c r="AB34" s="200">
        <f>IF(Z34&gt;Y34,Z34-Y34,0)</f>
        <v>0</v>
      </c>
      <c r="AC34" s="965" t="s">
        <v>163</v>
      </c>
      <c r="AD34" s="966"/>
      <c r="AE34" s="966"/>
      <c r="AF34" s="967"/>
      <c r="AJ34" s="110"/>
      <c r="AK34" s="103"/>
      <c r="AL34" s="103"/>
      <c r="AM34" s="111">
        <f>IF(AK34&gt;AL34,AK34-AL34,0)</f>
        <v>0</v>
      </c>
      <c r="AN34" s="200">
        <f>IF(AL34&gt;AK34,AL34-AK34,0)</f>
        <v>0</v>
      </c>
      <c r="AO34" s="965" t="s">
        <v>245</v>
      </c>
      <c r="AP34" s="966"/>
      <c r="AQ34" s="966"/>
      <c r="AR34" s="967"/>
      <c r="AS34" s="47"/>
      <c r="BA34" s="221"/>
      <c r="BB34" s="47"/>
      <c r="BJ34" s="221"/>
      <c r="BK34" s="47"/>
      <c r="BS34" s="221"/>
      <c r="BT34" s="47"/>
      <c r="BW34" s="49"/>
      <c r="BX34" s="50"/>
      <c r="BY34" s="40"/>
      <c r="BZ34" s="49"/>
      <c r="CA34" s="50"/>
      <c r="CB34" s="50"/>
      <c r="CC34" s="584" t="s">
        <v>213</v>
      </c>
      <c r="CG34" s="49"/>
      <c r="CH34" s="49"/>
      <c r="CI34" s="50"/>
      <c r="CJ34" s="40"/>
      <c r="CK34" s="49"/>
      <c r="CL34" s="50"/>
      <c r="CM34" s="50"/>
    </row>
    <row r="35" spans="2:91" ht="15.9" customHeight="1">
      <c r="O35" s="110"/>
      <c r="P35" s="112"/>
      <c r="Q35" s="112"/>
      <c r="R35" s="112"/>
      <c r="S35" s="112"/>
      <c r="T35" s="118"/>
      <c r="X35" s="110"/>
      <c r="Y35" s="175"/>
      <c r="Z35" s="175"/>
      <c r="AA35" s="112"/>
      <c r="AB35" s="191"/>
      <c r="AC35" s="210"/>
      <c r="AD35" s="211"/>
      <c r="AE35" s="211"/>
      <c r="AF35" s="58"/>
      <c r="AJ35" s="110"/>
      <c r="AK35" s="175"/>
      <c r="AL35" s="175"/>
      <c r="AM35" s="112"/>
      <c r="AN35" s="191"/>
      <c r="AO35" s="210"/>
      <c r="AP35" s="211"/>
      <c r="AQ35" s="211"/>
      <c r="AR35" s="58"/>
      <c r="AS35" s="47"/>
      <c r="AX35" s="45"/>
      <c r="AY35" s="956"/>
      <c r="AZ35" s="957"/>
      <c r="BB35" s="73"/>
      <c r="BE35" s="71"/>
      <c r="BF35" s="72"/>
      <c r="BG35" s="45" t="s">
        <v>127</v>
      </c>
      <c r="BH35" s="963">
        <f>T22</f>
        <v>0</v>
      </c>
      <c r="BI35" s="964"/>
      <c r="BJ35" s="47"/>
      <c r="BK35" s="73"/>
      <c r="BN35" s="71"/>
      <c r="BO35" s="72"/>
      <c r="BP35" s="45" t="s">
        <v>127</v>
      </c>
      <c r="BQ35" s="963">
        <f>AC22</f>
        <v>0</v>
      </c>
      <c r="BR35" s="964"/>
      <c r="BS35" s="47"/>
      <c r="BT35" s="73"/>
      <c r="BW35" s="49"/>
      <c r="BX35" s="50"/>
      <c r="BY35" s="40"/>
      <c r="BZ35" s="49"/>
      <c r="CA35" s="50"/>
      <c r="CB35" s="50"/>
      <c r="CC35" s="583">
        <v>100000</v>
      </c>
      <c r="CG35" s="49"/>
      <c r="CH35" s="49"/>
      <c r="CI35" s="50"/>
      <c r="CJ35" s="40"/>
      <c r="CK35" s="49"/>
      <c r="CL35" s="50"/>
      <c r="CM35" s="50"/>
    </row>
    <row r="36" spans="2:91" ht="15.9" customHeight="1">
      <c r="B36" s="17" t="s">
        <v>192</v>
      </c>
      <c r="O36" s="100"/>
      <c r="P36" s="113"/>
      <c r="Q36" s="113"/>
      <c r="R36" s="114"/>
      <c r="S36" s="114"/>
      <c r="T36" s="60"/>
      <c r="X36" s="100"/>
      <c r="Y36" s="113"/>
      <c r="Z36" s="113"/>
      <c r="AA36" s="114"/>
      <c r="AB36" s="201"/>
      <c r="AC36" s="205"/>
      <c r="AD36" s="206"/>
      <c r="AE36" s="206"/>
      <c r="AF36" s="52"/>
      <c r="AJ36" s="100"/>
      <c r="AK36" s="113"/>
      <c r="AL36" s="113"/>
      <c r="AM36" s="114"/>
      <c r="AN36" s="201"/>
      <c r="AO36" s="205"/>
      <c r="AP36" s="206"/>
      <c r="AQ36" s="206"/>
      <c r="AR36" s="52"/>
      <c r="AS36" s="47"/>
      <c r="AV36" s="945" t="s">
        <v>67</v>
      </c>
      <c r="AW36" s="945"/>
      <c r="AX36" s="945"/>
      <c r="AY36" s="946" t="s">
        <v>71</v>
      </c>
      <c r="AZ36" s="946"/>
      <c r="BB36" s="47"/>
      <c r="BE36" s="945" t="s">
        <v>67</v>
      </c>
      <c r="BF36" s="945"/>
      <c r="BG36" s="945"/>
      <c r="BH36" s="946" t="s">
        <v>71</v>
      </c>
      <c r="BI36" s="946"/>
      <c r="BJ36" s="47"/>
      <c r="BK36" s="47"/>
      <c r="BN36" s="945" t="s">
        <v>67</v>
      </c>
      <c r="BO36" s="945"/>
      <c r="BP36" s="945"/>
      <c r="BQ36" s="946" t="s">
        <v>71</v>
      </c>
      <c r="BR36" s="946"/>
      <c r="BS36" s="47"/>
      <c r="BT36" s="47"/>
      <c r="BW36" s="49"/>
      <c r="BX36" s="50"/>
      <c r="BY36" s="40"/>
      <c r="BZ36" s="49"/>
      <c r="CA36" s="50"/>
      <c r="CB36" s="50"/>
      <c r="CC36" s="52"/>
      <c r="CG36" s="49"/>
      <c r="CH36" s="49"/>
      <c r="CI36" s="50"/>
      <c r="CJ36" s="40"/>
      <c r="CK36" s="49"/>
      <c r="CL36" s="50"/>
      <c r="CM36" s="50"/>
    </row>
    <row r="37" spans="2:91" ht="15.9" customHeight="1">
      <c r="B37" s="6" t="s">
        <v>205</v>
      </c>
      <c r="O37" s="115" t="s">
        <v>11</v>
      </c>
      <c r="P37" s="189">
        <f>SUM(P19,P33,P30)</f>
        <v>0</v>
      </c>
      <c r="Q37" s="189">
        <f>SUM(Q19,Q33,Q30)</f>
        <v>0</v>
      </c>
      <c r="R37" s="189">
        <f>IF(P37&gt;Q37,P37-Q37,0)</f>
        <v>0</v>
      </c>
      <c r="S37" s="189">
        <f>IF(Q37&gt;P37,Q37-P37,0)</f>
        <v>0</v>
      </c>
      <c r="T37" s="117"/>
      <c r="X37" s="115" t="s">
        <v>11</v>
      </c>
      <c r="Y37" s="34">
        <f>'添付 委託費集計'!M41</f>
        <v>0</v>
      </c>
      <c r="Z37" s="34">
        <f>'添付 委託費集計'!M67</f>
        <v>0</v>
      </c>
      <c r="AA37" s="116">
        <f>IF(Y37&gt;Z37,Y37-Z37,0)</f>
        <v>0</v>
      </c>
      <c r="AB37" s="202">
        <f>IF(Z37&gt;Y37,Z37-Y37,0)</f>
        <v>0</v>
      </c>
      <c r="AC37" s="208"/>
      <c r="AD37" s="209"/>
      <c r="AE37" s="209"/>
      <c r="AF37" s="58"/>
      <c r="AJ37" s="115" t="s">
        <v>11</v>
      </c>
      <c r="AK37" s="290">
        <f>'添付 委託費集計'!N41</f>
        <v>0</v>
      </c>
      <c r="AL37" s="290">
        <f>'添付 委託費集計'!N67</f>
        <v>0</v>
      </c>
      <c r="AM37" s="299">
        <f>IF(AK37&gt;AL37,AK37-AL37,0)</f>
        <v>0</v>
      </c>
      <c r="AN37" s="300">
        <f>IF(AL37&gt;AK37,AL37-AK37,0)</f>
        <v>0</v>
      </c>
      <c r="AO37" s="208"/>
      <c r="AP37" s="209"/>
      <c r="AQ37" s="209"/>
      <c r="AR37" s="58"/>
      <c r="AV37" s="227" t="s">
        <v>68</v>
      </c>
      <c r="AW37" s="227" t="s">
        <v>88</v>
      </c>
      <c r="AX37" s="228" t="s">
        <v>89</v>
      </c>
      <c r="AY37" s="947">
        <f>AK8+Y8</f>
        <v>0</v>
      </c>
      <c r="AZ37" s="948"/>
      <c r="BA37" s="47"/>
      <c r="BB37" s="47"/>
      <c r="BE37" s="694" t="s">
        <v>68</v>
      </c>
      <c r="BF37" s="694" t="s">
        <v>88</v>
      </c>
      <c r="BG37" s="695" t="s">
        <v>89</v>
      </c>
      <c r="BH37" s="947">
        <f>Y8</f>
        <v>0</v>
      </c>
      <c r="BI37" s="948"/>
      <c r="BJ37" s="47"/>
      <c r="BK37" s="47"/>
      <c r="BN37" s="694" t="s">
        <v>68</v>
      </c>
      <c r="BO37" s="694" t="s">
        <v>88</v>
      </c>
      <c r="BP37" s="695" t="s">
        <v>89</v>
      </c>
      <c r="BQ37" s="947">
        <f>AK8</f>
        <v>0</v>
      </c>
      <c r="BR37" s="948"/>
      <c r="BS37" s="47"/>
      <c r="BT37" s="47"/>
      <c r="BW37" s="49"/>
      <c r="BX37" s="50"/>
      <c r="BY37" s="40"/>
      <c r="BZ37" s="49"/>
      <c r="CA37" s="50"/>
      <c r="CB37" s="50"/>
      <c r="CC37" s="52"/>
      <c r="CG37" s="49"/>
      <c r="CH37" s="49"/>
      <c r="CI37" s="50"/>
      <c r="CJ37" s="40"/>
      <c r="CK37" s="49"/>
      <c r="CL37" s="50"/>
      <c r="CM37" s="50"/>
    </row>
    <row r="38" spans="2:91" ht="15.9" customHeight="1">
      <c r="X38" s="188"/>
      <c r="Y38" s="188"/>
      <c r="Z38" s="188"/>
      <c r="AA38" s="188"/>
      <c r="AB38" s="188"/>
      <c r="AC38" s="188"/>
      <c r="AD38" s="188"/>
      <c r="AE38" s="188"/>
      <c r="AF38" s="188"/>
      <c r="AG38" s="188"/>
      <c r="AJ38" s="188"/>
      <c r="AK38" s="188"/>
      <c r="AL38" s="188"/>
      <c r="AM38" s="188"/>
      <c r="AN38" s="188"/>
      <c r="AO38" s="188"/>
      <c r="AP38" s="188"/>
      <c r="AQ38" s="188"/>
      <c r="AR38" s="188"/>
      <c r="AS38" s="233"/>
      <c r="AV38" s="904" t="s">
        <v>69</v>
      </c>
      <c r="AW38" s="923" t="s">
        <v>90</v>
      </c>
      <c r="AX38" s="928"/>
      <c r="AY38" s="930"/>
      <c r="AZ38" s="931"/>
      <c r="BA38" s="47"/>
      <c r="BB38" s="47"/>
      <c r="BE38" s="904" t="s">
        <v>69</v>
      </c>
      <c r="BF38" s="923" t="s">
        <v>90</v>
      </c>
      <c r="BG38" s="928"/>
      <c r="BH38" s="930"/>
      <c r="BI38" s="931"/>
      <c r="BJ38" s="47"/>
      <c r="BK38" s="47"/>
      <c r="BN38" s="904" t="s">
        <v>69</v>
      </c>
      <c r="BO38" s="923" t="s">
        <v>90</v>
      </c>
      <c r="BP38" s="928"/>
      <c r="BQ38" s="930"/>
      <c r="BR38" s="931"/>
      <c r="BS38" s="47"/>
      <c r="BT38" s="47"/>
      <c r="BW38" s="62"/>
      <c r="BX38" s="62"/>
      <c r="BY38" s="62"/>
      <c r="BZ38" s="62"/>
      <c r="CA38" s="62"/>
      <c r="CB38" s="62"/>
      <c r="CC38" s="62"/>
      <c r="CG38" s="62"/>
      <c r="CH38" s="62"/>
      <c r="CI38" s="62"/>
      <c r="CJ38" s="62"/>
      <c r="CK38" s="62"/>
      <c r="CL38" s="62"/>
      <c r="CM38" s="62"/>
    </row>
    <row r="39" spans="2:91" ht="15.9" customHeight="1">
      <c r="B39" s="17" t="s">
        <v>38</v>
      </c>
      <c r="X39" s="188"/>
      <c r="Y39" s="188"/>
      <c r="Z39" s="188"/>
      <c r="AA39" s="188"/>
      <c r="AB39" s="188"/>
      <c r="AC39" s="188"/>
      <c r="AD39" s="188"/>
      <c r="AE39" s="188"/>
      <c r="AF39" s="188"/>
      <c r="AG39" s="188"/>
      <c r="AJ39" s="188"/>
      <c r="AK39" s="188"/>
      <c r="AL39" s="188"/>
      <c r="AM39" s="188"/>
      <c r="AN39" s="188"/>
      <c r="AO39" s="188"/>
      <c r="AP39" s="188"/>
      <c r="AQ39" s="188"/>
      <c r="AR39" s="188"/>
      <c r="AS39" s="233"/>
      <c r="AV39" s="905"/>
      <c r="AW39" s="925"/>
      <c r="AX39" s="929"/>
      <c r="AY39" s="932"/>
      <c r="AZ39" s="933"/>
      <c r="BA39" s="47"/>
      <c r="BB39" s="47"/>
      <c r="BE39" s="905"/>
      <c r="BF39" s="925"/>
      <c r="BG39" s="929"/>
      <c r="BH39" s="932"/>
      <c r="BI39" s="933"/>
      <c r="BJ39" s="47"/>
      <c r="BK39" s="47"/>
      <c r="BN39" s="905"/>
      <c r="BO39" s="925"/>
      <c r="BP39" s="929"/>
      <c r="BQ39" s="932"/>
      <c r="BR39" s="933"/>
      <c r="BS39" s="47"/>
      <c r="BT39" s="47"/>
      <c r="BW39" s="63" t="s">
        <v>22</v>
      </c>
      <c r="BX39" s="54"/>
      <c r="BY39" s="54"/>
      <c r="BZ39" s="65"/>
      <c r="CA39" s="64">
        <f>SUM(CA25:CA37)</f>
        <v>2800000</v>
      </c>
      <c r="CB39" s="54"/>
      <c r="CC39" s="54"/>
      <c r="CG39" s="63" t="s">
        <v>22</v>
      </c>
      <c r="CH39" s="63"/>
      <c r="CI39" s="54"/>
      <c r="CJ39" s="64">
        <f>SUM(CJ27:CJ37)</f>
        <v>2861000</v>
      </c>
      <c r="CK39" s="65"/>
      <c r="CL39" s="64"/>
      <c r="CM39" s="54"/>
    </row>
    <row r="40" spans="2:91" ht="15.9" customHeight="1">
      <c r="B40" s="6" t="s">
        <v>25</v>
      </c>
      <c r="AV40" s="905"/>
      <c r="AW40" s="122" t="s">
        <v>88</v>
      </c>
      <c r="AX40" s="228"/>
      <c r="AY40" s="950">
        <f>BF7+BO7</f>
        <v>0</v>
      </c>
      <c r="AZ40" s="951"/>
      <c r="BA40" s="47"/>
      <c r="BB40" s="47"/>
      <c r="BE40" s="905"/>
      <c r="BF40" s="122" t="s">
        <v>88</v>
      </c>
      <c r="BG40" s="695"/>
      <c r="BH40" s="947">
        <f>BF7</f>
        <v>0</v>
      </c>
      <c r="BI40" s="948"/>
      <c r="BJ40" s="47"/>
      <c r="BK40" s="47"/>
      <c r="BN40" s="905"/>
      <c r="BO40" s="122" t="s">
        <v>88</v>
      </c>
      <c r="BP40" s="695"/>
      <c r="BQ40" s="947">
        <f>BO7</f>
        <v>0</v>
      </c>
      <c r="BR40" s="948"/>
      <c r="BS40" s="47"/>
      <c r="BT40" s="47"/>
    </row>
    <row r="41" spans="2:91" ht="15.9" customHeight="1">
      <c r="O41" s="903" t="s">
        <v>257</v>
      </c>
      <c r="P41" s="903"/>
      <c r="Q41" s="903"/>
      <c r="R41" s="903"/>
      <c r="S41" s="903"/>
      <c r="T41" s="903"/>
      <c r="U41" s="903"/>
      <c r="V41" s="903"/>
      <c r="W41" s="903"/>
      <c r="AV41" s="906"/>
      <c r="AW41" s="122" t="s">
        <v>91</v>
      </c>
      <c r="AX41" s="228" t="s">
        <v>92</v>
      </c>
      <c r="AY41" s="947">
        <f>SUM(AY38:AZ40)</f>
        <v>0</v>
      </c>
      <c r="AZ41" s="948"/>
      <c r="BA41" s="47"/>
      <c r="BB41" s="47"/>
      <c r="BE41" s="906"/>
      <c r="BF41" s="122" t="s">
        <v>91</v>
      </c>
      <c r="BG41" s="695" t="s">
        <v>92</v>
      </c>
      <c r="BH41" s="947">
        <f>SUM(BH38:BI40)</f>
        <v>0</v>
      </c>
      <c r="BI41" s="948"/>
      <c r="BJ41" s="47"/>
      <c r="BK41" s="47"/>
      <c r="BN41" s="906"/>
      <c r="BO41" s="122" t="s">
        <v>91</v>
      </c>
      <c r="BP41" s="695" t="s">
        <v>92</v>
      </c>
      <c r="BQ41" s="947">
        <f>SUM(BQ38:BR40)</f>
        <v>0</v>
      </c>
      <c r="BR41" s="948"/>
      <c r="BS41" s="47"/>
      <c r="BT41" s="47"/>
      <c r="BU41" s="336"/>
      <c r="BV41" s="336"/>
      <c r="BW41" s="706" t="s">
        <v>271</v>
      </c>
      <c r="BX41" s="707"/>
      <c r="BY41" s="708"/>
      <c r="BZ41" s="709"/>
      <c r="CA41" s="709"/>
      <c r="CB41" s="707"/>
      <c r="CC41" s="707"/>
      <c r="CD41" s="707"/>
      <c r="CE41" s="707"/>
    </row>
    <row r="42" spans="2:91" ht="15.9" customHeight="1">
      <c r="O42" s="903"/>
      <c r="P42" s="903"/>
      <c r="Q42" s="903"/>
      <c r="R42" s="903"/>
      <c r="S42" s="903"/>
      <c r="T42" s="903"/>
      <c r="U42" s="903"/>
      <c r="V42" s="903"/>
      <c r="W42" s="903"/>
      <c r="AV42" s="936" t="s">
        <v>70</v>
      </c>
      <c r="AW42" s="989"/>
      <c r="AX42" s="928" t="s">
        <v>125</v>
      </c>
      <c r="AY42" s="995">
        <f>AY37/2</f>
        <v>0</v>
      </c>
      <c r="AZ42" s="996"/>
      <c r="BA42" s="47"/>
      <c r="BB42" s="47"/>
      <c r="BE42" s="936" t="s">
        <v>70</v>
      </c>
      <c r="BF42" s="989"/>
      <c r="BG42" s="928" t="s">
        <v>125</v>
      </c>
      <c r="BH42" s="995">
        <f>BH37/2</f>
        <v>0</v>
      </c>
      <c r="BI42" s="996"/>
      <c r="BJ42" s="47"/>
      <c r="BK42" s="47"/>
      <c r="BN42" s="936" t="s">
        <v>70</v>
      </c>
      <c r="BO42" s="989"/>
      <c r="BP42" s="928" t="s">
        <v>125</v>
      </c>
      <c r="BQ42" s="995">
        <f>BQ37/2</f>
        <v>0</v>
      </c>
      <c r="BR42" s="996"/>
      <c r="BS42" s="47"/>
      <c r="BT42" s="47"/>
      <c r="BU42" s="336"/>
      <c r="BV42" s="336"/>
      <c r="BW42" s="1008" t="s">
        <v>272</v>
      </c>
      <c r="BX42" s="1008"/>
      <c r="BY42" s="1008"/>
      <c r="BZ42" s="1008"/>
      <c r="CA42" s="1008"/>
      <c r="CB42" s="1008"/>
      <c r="CC42" s="1008"/>
      <c r="CD42" s="1008"/>
      <c r="CE42" s="1008"/>
      <c r="CG42" s="283" t="s">
        <v>220</v>
      </c>
      <c r="CH42" s="283"/>
      <c r="CI42" s="283"/>
      <c r="CJ42" s="550"/>
      <c r="CK42" s="283"/>
      <c r="CL42" s="283"/>
      <c r="CM42" s="283"/>
    </row>
    <row r="43" spans="2:91" ht="15.9" customHeight="1">
      <c r="O43" s="47"/>
      <c r="P43" s="47"/>
      <c r="Q43" s="47"/>
      <c r="R43" s="47"/>
      <c r="S43" s="47"/>
      <c r="T43" s="47"/>
      <c r="AV43" s="990"/>
      <c r="AW43" s="991"/>
      <c r="AX43" s="994"/>
      <c r="AY43" s="997"/>
      <c r="AZ43" s="998"/>
      <c r="BA43" s="47"/>
      <c r="BB43" s="47"/>
      <c r="BE43" s="990"/>
      <c r="BF43" s="991"/>
      <c r="BG43" s="994"/>
      <c r="BH43" s="997"/>
      <c r="BI43" s="998"/>
      <c r="BJ43" s="47"/>
      <c r="BK43" s="47"/>
      <c r="BN43" s="990"/>
      <c r="BO43" s="991"/>
      <c r="BP43" s="994"/>
      <c r="BQ43" s="997"/>
      <c r="BR43" s="998"/>
      <c r="BS43" s="47"/>
      <c r="BT43" s="47"/>
      <c r="BU43" s="336"/>
      <c r="BV43" s="336"/>
      <c r="BW43" s="1009" t="str">
        <f>BW99</f>
        <v>・ リースによる物品の導入についても記載すること。（レンタルについては記載不要）
　 単価及び金額欄は、当該年度にかかる単価・リース料の額を記載すること。
　 備考欄は、リースの種類（ファイナンス又はオペリーテイングリース）、リース期間、リース期間月数、
　 リース料総額を記載すること。
・ 所有機関欄は、リース会社でなく、リース料金を支払っている機関を記載すること。
・ 耐用年数（処分制限年月日欄）には、当該機械の耐用年数を記載するとともに、下段に括弧書きで
　 耐用年数の期間が終了する年月日を記載すること。
・ 継続使用の有無には、該当する場合「有」、しない場合「無」を記載すること。</v>
      </c>
      <c r="BX43" s="1009"/>
      <c r="BY43" s="1009"/>
      <c r="BZ43" s="1009"/>
      <c r="CA43" s="1009"/>
      <c r="CB43" s="1009"/>
      <c r="CC43" s="1009"/>
      <c r="CD43" s="1009"/>
      <c r="CE43" s="1009"/>
      <c r="CG43" s="1004" t="s">
        <v>221</v>
      </c>
      <c r="CH43" s="1005"/>
      <c r="CI43" s="1005"/>
      <c r="CJ43" s="1005"/>
      <c r="CK43" s="1005"/>
      <c r="CL43" s="1005"/>
      <c r="CM43" s="1005"/>
    </row>
    <row r="44" spans="2:91" ht="15.9" customHeight="1">
      <c r="O44" s="47"/>
      <c r="P44" s="47"/>
      <c r="Q44" s="207"/>
      <c r="R44" s="207"/>
      <c r="S44" s="207"/>
      <c r="T44" s="207"/>
      <c r="AV44" s="992"/>
      <c r="AW44" s="993"/>
      <c r="AX44" s="929"/>
      <c r="AY44" s="999"/>
      <c r="AZ44" s="1000"/>
      <c r="BA44" s="47"/>
      <c r="BB44" s="47"/>
      <c r="BE44" s="992"/>
      <c r="BF44" s="993"/>
      <c r="BG44" s="929"/>
      <c r="BH44" s="999"/>
      <c r="BI44" s="1000"/>
      <c r="BJ44" s="47"/>
      <c r="BK44" s="47"/>
      <c r="BN44" s="992"/>
      <c r="BO44" s="993"/>
      <c r="BP44" s="929"/>
      <c r="BQ44" s="999"/>
      <c r="BR44" s="1000"/>
      <c r="BS44" s="47"/>
      <c r="BT44" s="47"/>
      <c r="BU44" s="336"/>
      <c r="BV44" s="336"/>
      <c r="BW44" s="1009"/>
      <c r="BX44" s="1009"/>
      <c r="BY44" s="1009"/>
      <c r="BZ44" s="1009"/>
      <c r="CA44" s="1009"/>
      <c r="CB44" s="1009"/>
      <c r="CC44" s="1009"/>
      <c r="CD44" s="1009"/>
      <c r="CE44" s="1009"/>
      <c r="CG44" s="1004" t="s">
        <v>222</v>
      </c>
      <c r="CH44" s="1005"/>
      <c r="CI44" s="1005"/>
      <c r="CJ44" s="1005"/>
      <c r="CK44" s="1005"/>
      <c r="CL44" s="1005"/>
      <c r="CM44" s="1005"/>
    </row>
    <row r="45" spans="2:91" ht="15.9" customHeight="1">
      <c r="O45" s="207"/>
      <c r="P45" s="47"/>
      <c r="Q45" s="207"/>
      <c r="R45" s="207"/>
      <c r="S45" s="207"/>
      <c r="T45" s="207"/>
      <c r="AV45" s="910" t="s">
        <v>62</v>
      </c>
      <c r="AW45" s="958"/>
      <c r="AX45" s="228" t="s">
        <v>93</v>
      </c>
      <c r="AY45" s="1001">
        <f>AY41-AY42</f>
        <v>0</v>
      </c>
      <c r="AZ45" s="1002"/>
      <c r="BA45" s="1003" t="s">
        <v>225</v>
      </c>
      <c r="BB45" s="47"/>
      <c r="BE45" s="696" t="s">
        <v>62</v>
      </c>
      <c r="BF45" s="697"/>
      <c r="BG45" s="695" t="s">
        <v>93</v>
      </c>
      <c r="BH45" s="1001">
        <f>BH41-BH42</f>
        <v>0</v>
      </c>
      <c r="BI45" s="1002"/>
      <c r="BJ45" s="47"/>
      <c r="BK45" s="47"/>
      <c r="BN45" s="696" t="s">
        <v>62</v>
      </c>
      <c r="BO45" s="697"/>
      <c r="BP45" s="695" t="s">
        <v>93</v>
      </c>
      <c r="BQ45" s="1001">
        <f>BQ41-BQ42</f>
        <v>0</v>
      </c>
      <c r="BR45" s="1002"/>
      <c r="BS45" s="47"/>
      <c r="BT45" s="47"/>
      <c r="BU45" s="336"/>
      <c r="BV45" s="336"/>
      <c r="BW45" s="1009"/>
      <c r="BX45" s="1009"/>
      <c r="BY45" s="1009"/>
      <c r="BZ45" s="1009"/>
      <c r="CA45" s="1009"/>
      <c r="CB45" s="1009"/>
      <c r="CC45" s="1009"/>
      <c r="CD45" s="1009"/>
      <c r="CE45" s="1009"/>
      <c r="CG45" s="1004" t="s">
        <v>223</v>
      </c>
      <c r="CH45" s="1005"/>
      <c r="CI45" s="1005"/>
      <c r="CJ45" s="1005"/>
      <c r="CK45" s="1005"/>
      <c r="CL45" s="1005"/>
      <c r="CM45" s="1005"/>
    </row>
    <row r="46" spans="2:91" ht="15.9" customHeight="1">
      <c r="O46" s="47"/>
      <c r="P46" s="47"/>
      <c r="Q46" s="988"/>
      <c r="R46" s="988"/>
      <c r="S46" s="988"/>
      <c r="T46" s="988"/>
      <c r="BA46" s="1003"/>
      <c r="BB46" s="47"/>
      <c r="BJ46" s="47"/>
      <c r="BK46" s="47"/>
      <c r="BS46" s="47"/>
      <c r="BT46" s="47"/>
      <c r="BU46" s="336"/>
      <c r="BV46" s="336"/>
      <c r="BW46" s="1009"/>
      <c r="BX46" s="1009"/>
      <c r="BY46" s="1009"/>
      <c r="BZ46" s="1009"/>
      <c r="CA46" s="1009"/>
      <c r="CB46" s="1009"/>
      <c r="CC46" s="1009"/>
      <c r="CD46" s="1009"/>
      <c r="CE46" s="1009"/>
      <c r="CG46" s="1006" t="s">
        <v>224</v>
      </c>
      <c r="CH46" s="1007"/>
      <c r="CI46" s="1007"/>
      <c r="CJ46" s="1007"/>
      <c r="CK46" s="1007"/>
      <c r="CL46" s="1007"/>
      <c r="CM46" s="1007"/>
    </row>
    <row r="47" spans="2:91" ht="15.9" customHeight="1">
      <c r="O47" s="47"/>
      <c r="P47" s="47"/>
      <c r="Q47" s="47"/>
      <c r="R47" s="47"/>
      <c r="S47" s="47"/>
      <c r="T47" s="47"/>
      <c r="BA47" s="47"/>
      <c r="BB47" s="47"/>
      <c r="BJ47" s="47"/>
      <c r="BK47" s="47"/>
      <c r="BS47" s="47"/>
      <c r="BT47" s="47"/>
      <c r="BU47" s="336"/>
      <c r="BV47" s="336"/>
      <c r="BW47" s="1009"/>
      <c r="BX47" s="1009"/>
      <c r="BY47" s="1009"/>
      <c r="BZ47" s="1009"/>
      <c r="CA47" s="1009"/>
      <c r="CB47" s="1009"/>
      <c r="CC47" s="1009"/>
      <c r="CD47" s="1009"/>
      <c r="CE47" s="1009"/>
      <c r="CG47" s="1007"/>
      <c r="CH47" s="1007"/>
      <c r="CI47" s="1007"/>
      <c r="CJ47" s="1007"/>
      <c r="CK47" s="1007"/>
      <c r="CL47" s="1007"/>
      <c r="CM47" s="1007"/>
    </row>
    <row r="48" spans="2:91" ht="15.9" customHeight="1">
      <c r="O48" s="47"/>
      <c r="P48" s="47"/>
      <c r="Q48" s="283"/>
      <c r="R48" s="283"/>
      <c r="S48" s="283"/>
      <c r="T48" s="283"/>
      <c r="BA48" s="221"/>
      <c r="BB48" s="235"/>
      <c r="BJ48" s="221"/>
      <c r="BK48" s="235"/>
      <c r="BS48" s="221"/>
      <c r="BT48" s="235"/>
      <c r="BU48" s="336"/>
      <c r="BV48" s="336"/>
      <c r="BW48" s="1009"/>
      <c r="BX48" s="1009"/>
      <c r="BY48" s="1009"/>
      <c r="BZ48" s="1009"/>
      <c r="CA48" s="1009"/>
      <c r="CB48" s="1009"/>
      <c r="CC48" s="1009"/>
      <c r="CD48" s="1009"/>
      <c r="CE48" s="1009"/>
    </row>
    <row r="49" spans="1:84" ht="15.9" customHeight="1">
      <c r="BA49" s="47"/>
      <c r="BB49" s="47"/>
      <c r="BJ49" s="47"/>
      <c r="BK49" s="47"/>
      <c r="BS49" s="47"/>
      <c r="BT49" s="47"/>
      <c r="BU49" s="336"/>
      <c r="BV49" s="336"/>
      <c r="BW49" s="1009"/>
      <c r="BX49" s="1009"/>
      <c r="BY49" s="1009"/>
      <c r="BZ49" s="1009"/>
      <c r="CA49" s="1009"/>
      <c r="CB49" s="1009"/>
      <c r="CC49" s="1009"/>
      <c r="CD49" s="1009"/>
      <c r="CE49" s="1009"/>
    </row>
    <row r="50" spans="1:84" ht="15.9" customHeight="1">
      <c r="A50" s="984"/>
      <c r="B50" s="984"/>
      <c r="C50" s="984"/>
      <c r="D50" s="984"/>
      <c r="E50" s="984"/>
      <c r="F50" s="984"/>
      <c r="G50" s="984"/>
      <c r="H50" s="984"/>
      <c r="I50" s="984"/>
      <c r="J50" s="984"/>
      <c r="K50" s="16"/>
      <c r="L50" s="16"/>
      <c r="M50" s="75"/>
      <c r="N50" s="75"/>
      <c r="O50" s="75"/>
      <c r="P50" s="75"/>
      <c r="Q50" s="75"/>
      <c r="R50" s="75"/>
      <c r="S50" s="75"/>
      <c r="T50" s="7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W50" s="74"/>
      <c r="AX50" s="74"/>
      <c r="AY50" s="74"/>
      <c r="AZ50" s="74"/>
      <c r="BF50" s="74"/>
      <c r="BG50" s="74"/>
      <c r="BH50" s="74"/>
      <c r="BI50" s="74"/>
      <c r="BO50" s="74"/>
      <c r="BP50" s="74"/>
      <c r="BQ50" s="74"/>
      <c r="BR50" s="74"/>
      <c r="BU50" s="717"/>
      <c r="BV50" s="718"/>
      <c r="BW50" s="718"/>
      <c r="BX50" s="718"/>
      <c r="BY50" s="718"/>
      <c r="BZ50" s="718"/>
      <c r="CA50" s="718"/>
      <c r="CB50" s="718"/>
      <c r="CC50" s="718"/>
      <c r="CD50" s="718"/>
      <c r="CE50" s="718"/>
      <c r="CF50" s="76"/>
    </row>
    <row r="51" spans="1:84" ht="15.9" customHeight="1">
      <c r="AT51" s="235"/>
      <c r="AU51" s="235"/>
      <c r="BC51" s="235"/>
      <c r="BD51" s="235"/>
      <c r="BL51" s="235"/>
      <c r="BM51" s="235"/>
      <c r="BU51" s="336"/>
      <c r="BV51" s="336"/>
      <c r="BW51" s="336"/>
      <c r="BX51" s="336"/>
      <c r="BY51" s="336"/>
      <c r="BZ51" s="336"/>
      <c r="CA51" s="336"/>
      <c r="CB51" s="336"/>
      <c r="CC51" s="336"/>
      <c r="CD51" s="336"/>
      <c r="CE51" s="336"/>
    </row>
    <row r="52" spans="1:84" ht="15.9" customHeight="1">
      <c r="U52" s="75"/>
      <c r="BA52" s="77"/>
      <c r="BB52" s="77"/>
      <c r="BJ52" s="77"/>
      <c r="BK52" s="77"/>
      <c r="BS52" s="77"/>
      <c r="BT52" s="77"/>
      <c r="BU52" s="336"/>
      <c r="BV52" s="336"/>
      <c r="BW52" s="336"/>
      <c r="BX52" s="336"/>
      <c r="BY52" s="336"/>
      <c r="BZ52" s="336"/>
      <c r="CA52" s="336"/>
      <c r="CB52" s="336"/>
      <c r="CC52" s="336"/>
      <c r="CD52" s="336"/>
      <c r="CE52" s="336"/>
    </row>
    <row r="53" spans="1:84" ht="15.9" customHeight="1">
      <c r="AV53" s="77"/>
      <c r="AW53" s="77"/>
      <c r="AX53" s="77"/>
      <c r="AY53" s="77"/>
      <c r="AZ53" s="77"/>
      <c r="BE53" s="77"/>
      <c r="BF53" s="77"/>
      <c r="BG53" s="77"/>
      <c r="BH53" s="77"/>
      <c r="BI53" s="77"/>
      <c r="BN53" s="77"/>
      <c r="BO53" s="77"/>
      <c r="BP53" s="77"/>
      <c r="BQ53" s="77"/>
      <c r="BR53" s="77"/>
      <c r="BU53" s="336"/>
      <c r="BV53" s="336"/>
      <c r="BW53" s="336"/>
      <c r="BX53" s="336"/>
      <c r="BY53" s="336"/>
      <c r="BZ53" s="336"/>
      <c r="CA53" s="336"/>
      <c r="CB53" s="336"/>
      <c r="CC53" s="336"/>
      <c r="CD53" s="336"/>
      <c r="CE53" s="336"/>
    </row>
    <row r="54" spans="1:84" ht="15.9" customHeight="1">
      <c r="BU54" s="336"/>
      <c r="BV54" s="336"/>
      <c r="BW54" s="336"/>
      <c r="BX54" s="336"/>
      <c r="BY54" s="336"/>
      <c r="BZ54" s="336"/>
      <c r="CA54" s="336"/>
      <c r="CB54" s="336"/>
      <c r="CC54" s="336"/>
      <c r="CD54" s="336"/>
      <c r="CE54" s="336"/>
    </row>
    <row r="55" spans="1:84" ht="15.9" customHeight="1">
      <c r="AU55" s="77"/>
      <c r="BD55" s="77"/>
      <c r="BM55" s="77"/>
      <c r="BU55" s="336"/>
      <c r="BV55" s="336"/>
      <c r="BW55" s="336"/>
      <c r="BX55" s="336"/>
      <c r="BY55" s="336"/>
      <c r="BZ55" s="336"/>
      <c r="CA55" s="336"/>
      <c r="CB55" s="336"/>
      <c r="CC55" s="336"/>
      <c r="CD55" s="336"/>
      <c r="CE55" s="336"/>
    </row>
    <row r="56" spans="1:84" ht="15.9" customHeight="1">
      <c r="BU56" s="336"/>
      <c r="BV56" s="336"/>
      <c r="BW56" s="336"/>
      <c r="BX56" s="336"/>
      <c r="BY56" s="336"/>
      <c r="BZ56" s="336"/>
      <c r="CA56" s="336"/>
      <c r="CB56" s="336"/>
      <c r="CC56" s="336"/>
      <c r="CD56" s="336"/>
      <c r="CE56" s="336"/>
    </row>
    <row r="57" spans="1:84" ht="15.9" customHeight="1">
      <c r="BU57" s="336"/>
      <c r="BV57" s="336"/>
      <c r="BW57" s="336"/>
      <c r="BX57" s="336"/>
      <c r="BY57" s="336"/>
      <c r="BZ57" s="336"/>
      <c r="CA57" s="336"/>
      <c r="CB57" s="336"/>
      <c r="CC57" s="336"/>
      <c r="CD57" s="336"/>
      <c r="CE57" s="336"/>
    </row>
    <row r="58" spans="1:84" ht="15.9" customHeight="1">
      <c r="BU58" s="336"/>
      <c r="BV58" s="336"/>
      <c r="BW58" s="336"/>
      <c r="BX58" s="336"/>
      <c r="BY58" s="336"/>
      <c r="BZ58" s="336"/>
      <c r="CA58" s="336"/>
      <c r="CB58" s="336"/>
      <c r="CC58" s="336"/>
      <c r="CD58" s="336"/>
      <c r="CE58" s="336"/>
    </row>
    <row r="59" spans="1:84" ht="15.9" customHeight="1">
      <c r="BU59" s="336"/>
      <c r="BV59" s="336"/>
      <c r="BW59" s="336"/>
      <c r="BX59" s="336"/>
      <c r="BY59" s="336"/>
      <c r="BZ59" s="336"/>
      <c r="CA59" s="336"/>
      <c r="CB59" s="336"/>
      <c r="CC59" s="336"/>
      <c r="CD59" s="336"/>
      <c r="CE59" s="336"/>
    </row>
    <row r="60" spans="1:84" ht="15.9" customHeight="1">
      <c r="BU60" s="336"/>
      <c r="BV60" s="336"/>
      <c r="BW60" s="336"/>
      <c r="BX60" s="336"/>
      <c r="BY60" s="336"/>
      <c r="BZ60" s="336"/>
      <c r="CA60" s="336"/>
      <c r="CB60" s="336"/>
      <c r="CC60" s="336"/>
      <c r="CD60" s="336"/>
      <c r="CE60" s="336"/>
    </row>
    <row r="61" spans="1:84" ht="15.9" customHeight="1">
      <c r="BU61" s="336"/>
      <c r="BV61" s="336"/>
      <c r="BW61" s="336"/>
      <c r="BX61" s="336"/>
      <c r="BY61" s="336"/>
      <c r="BZ61" s="336"/>
      <c r="CA61" s="336"/>
      <c r="CB61" s="336"/>
      <c r="CC61" s="336"/>
      <c r="CD61" s="336"/>
      <c r="CE61" s="336"/>
    </row>
    <row r="62" spans="1:84" ht="15.9" customHeight="1">
      <c r="BU62" s="336"/>
      <c r="BV62" s="336"/>
      <c r="BW62" s="336"/>
      <c r="BX62" s="336"/>
      <c r="BY62" s="336"/>
      <c r="BZ62" s="336"/>
      <c r="CA62" s="336"/>
      <c r="CB62" s="336"/>
      <c r="CC62" s="336"/>
      <c r="CD62" s="336"/>
      <c r="CE62" s="336"/>
    </row>
    <row r="63" spans="1:84" ht="15.9" customHeight="1">
      <c r="BU63" s="336"/>
      <c r="BV63" s="336"/>
      <c r="BW63" s="336"/>
      <c r="BX63" s="336"/>
      <c r="BY63" s="336"/>
      <c r="BZ63" s="336"/>
      <c r="CA63" s="336"/>
      <c r="CB63" s="336"/>
      <c r="CC63" s="336"/>
      <c r="CD63" s="336"/>
      <c r="CE63" s="336"/>
    </row>
    <row r="64" spans="1:84" ht="15.9" customHeight="1">
      <c r="BU64" s="336"/>
      <c r="BV64" s="336"/>
      <c r="BW64" s="336"/>
      <c r="BX64" s="336"/>
      <c r="BY64" s="336"/>
      <c r="BZ64" s="336"/>
      <c r="CA64" s="336"/>
      <c r="CB64" s="336"/>
      <c r="CC64" s="336"/>
      <c r="CD64" s="336"/>
      <c r="CE64" s="336"/>
    </row>
    <row r="65" spans="73:83" ht="15.9" customHeight="1">
      <c r="BU65" s="336"/>
      <c r="BV65" s="336"/>
      <c r="BW65" s="336"/>
      <c r="BX65" s="336"/>
      <c r="BY65" s="336"/>
      <c r="BZ65" s="336"/>
      <c r="CA65" s="336"/>
      <c r="CB65" s="336"/>
      <c r="CC65" s="336"/>
      <c r="CD65" s="336"/>
      <c r="CE65" s="336"/>
    </row>
    <row r="66" spans="73:83" ht="15.9" customHeight="1">
      <c r="BU66" s="336"/>
      <c r="BV66" s="336"/>
      <c r="BW66" s="336"/>
      <c r="BX66" s="336"/>
      <c r="BY66" s="336"/>
      <c r="BZ66" s="336"/>
      <c r="CA66" s="336"/>
      <c r="CB66" s="336"/>
      <c r="CC66" s="336"/>
      <c r="CD66" s="336"/>
      <c r="CE66" s="336"/>
    </row>
    <row r="67" spans="73:83" ht="15.9" customHeight="1">
      <c r="BU67" s="336"/>
      <c r="BV67" s="336"/>
      <c r="BW67" s="336"/>
      <c r="BX67" s="336"/>
      <c r="BY67" s="336"/>
      <c r="BZ67" s="336"/>
      <c r="CA67" s="336"/>
      <c r="CB67" s="336"/>
      <c r="CC67" s="336"/>
      <c r="CD67" s="336"/>
      <c r="CE67" s="336"/>
    </row>
    <row r="68" spans="73:83" ht="15.9" customHeight="1">
      <c r="BU68" s="336"/>
      <c r="BV68" s="336"/>
      <c r="BW68" s="336"/>
      <c r="BX68" s="336"/>
      <c r="BY68" s="336"/>
      <c r="BZ68" s="336"/>
      <c r="CA68" s="336"/>
      <c r="CB68" s="336"/>
      <c r="CC68" s="336"/>
      <c r="CD68" s="336"/>
      <c r="CE68" s="336"/>
    </row>
    <row r="69" spans="73:83" ht="15.9" customHeight="1">
      <c r="BU69" s="336"/>
      <c r="BV69" s="336"/>
      <c r="BW69" s="336"/>
      <c r="BX69" s="336"/>
      <c r="BY69" s="336"/>
      <c r="BZ69" s="336"/>
      <c r="CA69" s="336"/>
      <c r="CB69" s="336"/>
      <c r="CC69" s="336"/>
      <c r="CD69" s="336"/>
      <c r="CE69" s="336"/>
    </row>
    <row r="70" spans="73:83" ht="15.9" customHeight="1">
      <c r="BU70" s="336"/>
      <c r="BV70" s="336"/>
      <c r="BW70" s="336"/>
      <c r="BX70" s="336"/>
      <c r="BY70" s="336"/>
      <c r="BZ70" s="336"/>
      <c r="CA70" s="336"/>
      <c r="CB70" s="336"/>
      <c r="CC70" s="336"/>
      <c r="CD70" s="336"/>
      <c r="CE70" s="336"/>
    </row>
    <row r="71" spans="73:83" ht="15.9" customHeight="1">
      <c r="BU71" s="336"/>
      <c r="BV71" s="336"/>
      <c r="BW71" s="336"/>
      <c r="BX71" s="336"/>
      <c r="BY71" s="336"/>
      <c r="BZ71" s="336"/>
      <c r="CA71" s="336"/>
      <c r="CB71" s="336"/>
      <c r="CC71" s="336"/>
      <c r="CD71" s="336"/>
      <c r="CE71" s="336"/>
    </row>
    <row r="72" spans="73:83" ht="15.9" customHeight="1">
      <c r="BU72" s="336"/>
      <c r="BV72" s="336"/>
      <c r="BW72" s="336"/>
      <c r="BX72" s="336"/>
      <c r="BY72" s="336"/>
      <c r="BZ72" s="336"/>
      <c r="CA72" s="336"/>
      <c r="CB72" s="336"/>
      <c r="CC72" s="336"/>
      <c r="CD72" s="336"/>
      <c r="CE72" s="336"/>
    </row>
    <row r="73" spans="73:83" ht="15.9" customHeight="1">
      <c r="BU73" s="336"/>
      <c r="BV73" s="336"/>
      <c r="BW73" s="336"/>
      <c r="BX73" s="336"/>
      <c r="BY73" s="336"/>
      <c r="BZ73" s="336"/>
      <c r="CA73" s="336"/>
      <c r="CB73" s="336"/>
      <c r="CC73" s="336"/>
      <c r="CD73" s="336"/>
      <c r="CE73" s="336"/>
    </row>
    <row r="74" spans="73:83" ht="15.9" customHeight="1">
      <c r="BU74" s="336"/>
      <c r="BV74" s="336"/>
      <c r="BW74" s="336"/>
      <c r="BX74" s="336"/>
      <c r="BY74" s="336"/>
      <c r="BZ74" s="336"/>
      <c r="CA74" s="336"/>
      <c r="CB74" s="336"/>
      <c r="CC74" s="336"/>
      <c r="CD74" s="336"/>
      <c r="CE74" s="336"/>
    </row>
    <row r="75" spans="73:83" ht="15.9" customHeight="1">
      <c r="BU75" s="336"/>
      <c r="BV75" s="336"/>
      <c r="BW75" s="336"/>
      <c r="BX75" s="336"/>
      <c r="BY75" s="336"/>
      <c r="BZ75" s="336"/>
      <c r="CA75" s="336"/>
      <c r="CB75" s="336"/>
      <c r="CC75" s="336"/>
      <c r="CD75" s="336"/>
      <c r="CE75" s="336"/>
    </row>
    <row r="76" spans="73:83" ht="15.9" customHeight="1">
      <c r="BU76" s="336"/>
      <c r="BV76" s="336"/>
      <c r="BW76" s="336"/>
      <c r="BX76" s="336"/>
      <c r="BY76" s="336"/>
      <c r="BZ76" s="336"/>
      <c r="CA76" s="336"/>
      <c r="CB76" s="336"/>
      <c r="CC76" s="336"/>
      <c r="CD76" s="336"/>
      <c r="CE76" s="336"/>
    </row>
    <row r="77" spans="73:83" ht="15.9" customHeight="1">
      <c r="BU77" s="336"/>
      <c r="BV77" s="336"/>
      <c r="BW77" s="336"/>
      <c r="BX77" s="336"/>
      <c r="BY77" s="336"/>
      <c r="BZ77" s="336"/>
      <c r="CA77" s="336"/>
      <c r="CB77" s="336"/>
      <c r="CC77" s="336"/>
      <c r="CD77" s="336"/>
      <c r="CE77" s="336"/>
    </row>
    <row r="78" spans="73:83" ht="15.9" customHeight="1">
      <c r="BU78" s="336"/>
      <c r="BV78" s="336"/>
      <c r="BW78" s="336"/>
      <c r="BX78" s="336"/>
      <c r="BY78" s="336"/>
      <c r="BZ78" s="336"/>
      <c r="CA78" s="336"/>
      <c r="CB78" s="336"/>
      <c r="CC78" s="336"/>
      <c r="CD78" s="336"/>
      <c r="CE78" s="336"/>
    </row>
    <row r="79" spans="73:83" ht="15.9" customHeight="1">
      <c r="BU79" s="336"/>
      <c r="BV79" s="336"/>
      <c r="BW79" s="336"/>
      <c r="BX79" s="336"/>
      <c r="BY79" s="336"/>
      <c r="BZ79" s="336"/>
      <c r="CA79" s="336"/>
      <c r="CB79" s="336"/>
      <c r="CC79" s="336"/>
      <c r="CD79" s="336"/>
      <c r="CE79" s="336"/>
    </row>
    <row r="80" spans="73:83" ht="15.9" customHeight="1">
      <c r="BU80" s="336"/>
      <c r="BV80" s="336"/>
      <c r="BW80" s="336"/>
      <c r="BX80" s="336"/>
      <c r="BY80" s="336"/>
      <c r="BZ80" s="336"/>
      <c r="CA80" s="336"/>
      <c r="CB80" s="336"/>
      <c r="CC80" s="336"/>
      <c r="CD80" s="336"/>
      <c r="CE80" s="336"/>
    </row>
    <row r="81" spans="73:83" ht="15.9" customHeight="1">
      <c r="BU81" s="336"/>
      <c r="BV81" s="336"/>
      <c r="BW81" s="336"/>
      <c r="BX81" s="336"/>
      <c r="BY81" s="336"/>
      <c r="BZ81" s="336"/>
      <c r="CA81" s="336"/>
      <c r="CB81" s="336"/>
      <c r="CC81" s="336"/>
      <c r="CD81" s="336"/>
      <c r="CE81" s="336"/>
    </row>
    <row r="82" spans="73:83" ht="15.9" customHeight="1">
      <c r="BU82" s="336"/>
      <c r="BV82" s="336"/>
      <c r="BW82" s="336"/>
      <c r="BX82" s="336"/>
      <c r="BY82" s="336"/>
      <c r="BZ82" s="336"/>
      <c r="CA82" s="336"/>
      <c r="CB82" s="336"/>
      <c r="CC82" s="336"/>
      <c r="CD82" s="336"/>
      <c r="CE82" s="336"/>
    </row>
    <row r="83" spans="73:83" ht="15.9" customHeight="1">
      <c r="BU83" s="336"/>
      <c r="BV83" s="336"/>
      <c r="BW83" s="336"/>
      <c r="BX83" s="336"/>
      <c r="BY83" s="336"/>
      <c r="BZ83" s="336"/>
      <c r="CA83" s="336"/>
      <c r="CB83" s="336"/>
      <c r="CC83" s="336"/>
      <c r="CD83" s="336"/>
      <c r="CE83" s="336"/>
    </row>
    <row r="84" spans="73:83" ht="15.9" customHeight="1">
      <c r="BU84" s="336"/>
      <c r="BV84" s="336"/>
      <c r="BW84" s="336"/>
      <c r="BX84" s="336"/>
      <c r="BY84" s="336"/>
      <c r="BZ84" s="336"/>
      <c r="CA84" s="336"/>
      <c r="CB84" s="336"/>
      <c r="CC84" s="336"/>
      <c r="CD84" s="336"/>
      <c r="CE84" s="336"/>
    </row>
    <row r="85" spans="73:83" ht="15.9" customHeight="1">
      <c r="BU85" s="336"/>
      <c r="BV85" s="336"/>
      <c r="BW85" s="336"/>
      <c r="BX85" s="336"/>
      <c r="BY85" s="336"/>
      <c r="BZ85" s="336"/>
      <c r="CA85" s="336"/>
      <c r="CB85" s="336"/>
      <c r="CC85" s="336"/>
      <c r="CD85" s="336"/>
      <c r="CE85" s="336"/>
    </row>
    <row r="86" spans="73:83" ht="15.9" customHeight="1">
      <c r="BU86" s="336"/>
      <c r="BV86" s="336"/>
      <c r="BW86" s="336"/>
      <c r="BX86" s="336"/>
      <c r="BY86" s="336"/>
      <c r="BZ86" s="336"/>
      <c r="CA86" s="336"/>
      <c r="CB86" s="336"/>
      <c r="CC86" s="336"/>
      <c r="CD86" s="336"/>
      <c r="CE86" s="336"/>
    </row>
    <row r="87" spans="73:83" ht="15.9" customHeight="1">
      <c r="BU87" s="336"/>
      <c r="BV87" s="336"/>
      <c r="BW87" s="336"/>
      <c r="BX87" s="336"/>
      <c r="BY87" s="336"/>
      <c r="BZ87" s="336"/>
      <c r="CA87" s="336"/>
      <c r="CB87" s="336"/>
      <c r="CC87" s="336"/>
      <c r="CD87" s="336"/>
      <c r="CE87" s="336"/>
    </row>
    <row r="88" spans="73:83" ht="15.9" customHeight="1">
      <c r="BU88" s="336"/>
      <c r="BV88" s="336"/>
      <c r="BW88" s="336"/>
      <c r="BX88" s="336"/>
      <c r="BY88" s="336"/>
      <c r="BZ88" s="336"/>
      <c r="CA88" s="336"/>
      <c r="CB88" s="336"/>
      <c r="CC88" s="336"/>
      <c r="CD88" s="336"/>
      <c r="CE88" s="336"/>
    </row>
    <row r="89" spans="73:83" ht="15.9" customHeight="1">
      <c r="BU89" s="336"/>
      <c r="BV89" s="336"/>
      <c r="BW89" s="336"/>
      <c r="BX89" s="336"/>
      <c r="BY89" s="336"/>
      <c r="BZ89" s="336"/>
      <c r="CA89" s="336"/>
      <c r="CB89" s="336"/>
      <c r="CC89" s="336"/>
      <c r="CD89" s="336"/>
      <c r="CE89" s="336"/>
    </row>
    <row r="90" spans="73:83" ht="15.9" customHeight="1">
      <c r="BU90" s="336"/>
      <c r="BV90" s="336"/>
      <c r="BW90" s="336"/>
      <c r="BX90" s="336"/>
      <c r="BY90" s="336"/>
      <c r="BZ90" s="336"/>
      <c r="CA90" s="336"/>
      <c r="CB90" s="336"/>
      <c r="CC90" s="336"/>
      <c r="CD90" s="336"/>
      <c r="CE90" s="336"/>
    </row>
    <row r="91" spans="73:83" ht="15.9" customHeight="1">
      <c r="BU91" s="336"/>
      <c r="BV91" s="336"/>
      <c r="BW91" s="336"/>
      <c r="BX91" s="336"/>
      <c r="BY91" s="336"/>
      <c r="BZ91" s="336"/>
      <c r="CA91" s="336"/>
      <c r="CB91" s="336"/>
      <c r="CC91" s="336"/>
      <c r="CD91" s="336"/>
      <c r="CE91" s="336"/>
    </row>
    <row r="92" spans="73:83" ht="15.9" customHeight="1">
      <c r="BU92" s="336"/>
      <c r="BV92" s="336"/>
      <c r="BW92" s="336"/>
      <c r="BX92" s="336"/>
      <c r="BY92" s="336"/>
      <c r="BZ92" s="336"/>
      <c r="CA92" s="336"/>
      <c r="CB92" s="336"/>
      <c r="CC92" s="336"/>
      <c r="CD92" s="336"/>
      <c r="CE92" s="336"/>
    </row>
    <row r="93" spans="73:83" ht="15.9" customHeight="1">
      <c r="BU93" s="336"/>
      <c r="BV93" s="336"/>
      <c r="BW93" s="336"/>
      <c r="BX93" s="336"/>
      <c r="BY93" s="336"/>
      <c r="BZ93" s="336"/>
      <c r="CA93" s="336"/>
      <c r="CB93" s="336"/>
      <c r="CC93" s="336"/>
      <c r="CD93" s="336"/>
      <c r="CE93" s="336"/>
    </row>
    <row r="94" spans="73:83" ht="15.9" customHeight="1">
      <c r="BU94" s="336"/>
      <c r="BV94" s="336"/>
      <c r="BW94" s="336"/>
      <c r="BX94" s="336"/>
      <c r="BY94" s="336"/>
      <c r="BZ94" s="336"/>
      <c r="CA94" s="336"/>
      <c r="CB94" s="336"/>
      <c r="CC94" s="336"/>
      <c r="CD94" s="336"/>
      <c r="CE94" s="336"/>
    </row>
    <row r="95" spans="73:83" ht="15.9" customHeight="1">
      <c r="BU95" s="336"/>
      <c r="BV95" s="336"/>
      <c r="BW95" s="336"/>
      <c r="BX95" s="336"/>
      <c r="BY95" s="336"/>
      <c r="BZ95" s="336"/>
      <c r="CA95" s="336"/>
      <c r="CB95" s="336"/>
      <c r="CC95" s="336"/>
      <c r="CD95" s="336"/>
      <c r="CE95" s="336"/>
    </row>
    <row r="96" spans="73:83" ht="15.9" customHeight="1">
      <c r="BU96" s="336"/>
      <c r="BV96" s="336"/>
      <c r="BW96" s="336"/>
      <c r="BX96" s="336"/>
      <c r="BY96" s="336"/>
      <c r="BZ96" s="336"/>
      <c r="CA96" s="336"/>
      <c r="CB96" s="336"/>
      <c r="CC96" s="336"/>
      <c r="CD96" s="336"/>
      <c r="CE96" s="336"/>
    </row>
    <row r="97" spans="73:83" ht="15.9" customHeight="1">
      <c r="BU97" s="336"/>
      <c r="BV97" s="336"/>
      <c r="BW97" s="336"/>
      <c r="BX97" s="336"/>
      <c r="BY97" s="336"/>
      <c r="BZ97" s="336"/>
      <c r="CA97" s="336"/>
      <c r="CB97" s="336"/>
      <c r="CC97" s="336"/>
      <c r="CD97" s="336"/>
      <c r="CE97" s="336"/>
    </row>
    <row r="98" spans="73:83" ht="15.9" customHeight="1">
      <c r="BU98" s="336"/>
      <c r="BV98" s="336"/>
      <c r="BW98" s="336"/>
      <c r="BX98" s="336"/>
      <c r="BY98" s="336"/>
      <c r="BZ98" s="336"/>
      <c r="CA98" s="336"/>
      <c r="CB98" s="336"/>
      <c r="CC98" s="336"/>
      <c r="CD98" s="336"/>
      <c r="CE98" s="336"/>
    </row>
    <row r="99" spans="73:83" ht="15.9" customHeight="1">
      <c r="BU99" s="336"/>
      <c r="BV99" s="336"/>
      <c r="BW99" s="719" t="s">
        <v>270</v>
      </c>
      <c r="BX99" s="719"/>
      <c r="BY99" s="719"/>
      <c r="BZ99" s="719"/>
      <c r="CA99" s="719"/>
      <c r="CB99" s="719"/>
      <c r="CC99" s="719"/>
      <c r="CD99" s="719"/>
      <c r="CE99" s="719"/>
    </row>
    <row r="100" spans="73:83" ht="15.9" customHeight="1">
      <c r="BU100" s="336"/>
      <c r="BV100" s="336"/>
      <c r="BW100" s="719"/>
      <c r="BX100" s="719"/>
      <c r="BY100" s="719"/>
      <c r="BZ100" s="719"/>
      <c r="CA100" s="719"/>
      <c r="CB100" s="719"/>
      <c r="CC100" s="719"/>
      <c r="CD100" s="719"/>
      <c r="CE100" s="719"/>
    </row>
    <row r="101" spans="73:83" ht="15.9" customHeight="1">
      <c r="BU101" s="336"/>
      <c r="BV101" s="336"/>
      <c r="BW101" s="719"/>
      <c r="BX101" s="719"/>
      <c r="BY101" s="719"/>
      <c r="BZ101" s="719"/>
      <c r="CA101" s="719"/>
      <c r="CB101" s="719"/>
      <c r="CC101" s="719"/>
      <c r="CD101" s="719"/>
      <c r="CE101" s="719"/>
    </row>
    <row r="102" spans="73:83" ht="15.9" customHeight="1">
      <c r="BU102" s="336"/>
      <c r="BV102" s="336"/>
      <c r="BW102" s="719"/>
      <c r="BX102" s="719"/>
      <c r="BY102" s="719"/>
      <c r="BZ102" s="719"/>
      <c r="CA102" s="719"/>
      <c r="CB102" s="719"/>
      <c r="CC102" s="719"/>
      <c r="CD102" s="719"/>
      <c r="CE102" s="719"/>
    </row>
    <row r="103" spans="73:83" ht="15.9" customHeight="1">
      <c r="BU103" s="336"/>
      <c r="BV103" s="336"/>
      <c r="BW103" s="719"/>
      <c r="BX103" s="719"/>
      <c r="BY103" s="719"/>
      <c r="BZ103" s="719"/>
      <c r="CA103" s="719"/>
      <c r="CB103" s="719"/>
      <c r="CC103" s="719"/>
      <c r="CD103" s="719"/>
      <c r="CE103" s="719"/>
    </row>
    <row r="104" spans="73:83" ht="15" customHeight="1">
      <c r="BU104" s="336"/>
      <c r="BV104" s="336"/>
      <c r="BW104" s="719"/>
      <c r="BX104" s="719"/>
      <c r="BY104" s="719"/>
      <c r="BZ104" s="719"/>
      <c r="CA104" s="719"/>
      <c r="CB104" s="719"/>
      <c r="CC104" s="719"/>
      <c r="CD104" s="719"/>
      <c r="CE104" s="719"/>
    </row>
    <row r="105" spans="73:83" ht="15" customHeight="1">
      <c r="BU105" s="336"/>
      <c r="BV105" s="336"/>
      <c r="BW105" s="719"/>
      <c r="BX105" s="719"/>
      <c r="BY105" s="719"/>
      <c r="BZ105" s="719"/>
      <c r="CA105" s="719"/>
      <c r="CB105" s="719"/>
      <c r="CC105" s="719"/>
      <c r="CD105" s="719"/>
      <c r="CE105" s="719"/>
    </row>
    <row r="106" spans="73:83" ht="15" customHeight="1">
      <c r="BU106" s="336"/>
      <c r="BV106" s="336"/>
      <c r="BW106" s="336"/>
      <c r="BX106" s="336"/>
      <c r="BY106" s="336"/>
      <c r="BZ106" s="336"/>
      <c r="CA106" s="336"/>
      <c r="CB106" s="336"/>
      <c r="CC106" s="336"/>
      <c r="CD106" s="336"/>
      <c r="CE106" s="336"/>
    </row>
    <row r="107" spans="73:83" ht="15" customHeight="1">
      <c r="BU107" s="336"/>
      <c r="BV107" s="336"/>
      <c r="BW107" s="336"/>
      <c r="BX107" s="336"/>
      <c r="BY107" s="336"/>
      <c r="BZ107" s="336"/>
      <c r="CA107" s="336"/>
      <c r="CB107" s="336"/>
      <c r="CC107" s="336"/>
      <c r="CD107" s="336"/>
      <c r="CE107" s="336"/>
    </row>
    <row r="108" spans="73:83" ht="15" customHeight="1">
      <c r="BU108" s="336"/>
      <c r="BV108" s="336"/>
      <c r="BW108" s="336"/>
      <c r="BX108" s="336"/>
      <c r="BY108" s="336"/>
      <c r="BZ108" s="336"/>
      <c r="CA108" s="336"/>
      <c r="CB108" s="336"/>
      <c r="CC108" s="336"/>
      <c r="CD108" s="336"/>
      <c r="CE108" s="336"/>
    </row>
    <row r="109" spans="73:83" ht="15" customHeight="1">
      <c r="BU109" s="336"/>
      <c r="BV109" s="336"/>
      <c r="BW109" s="336"/>
      <c r="BX109" s="336"/>
      <c r="BY109" s="336"/>
      <c r="BZ109" s="336"/>
      <c r="CA109" s="336"/>
      <c r="CB109" s="336"/>
      <c r="CC109" s="336"/>
      <c r="CD109" s="336"/>
      <c r="CE109" s="336"/>
    </row>
  </sheetData>
  <mergeCells count="137">
    <mergeCell ref="BQ40:BR40"/>
    <mergeCell ref="BQ41:BR41"/>
    <mergeCell ref="BN42:BO44"/>
    <mergeCell ref="BP42:BP44"/>
    <mergeCell ref="BQ42:BR44"/>
    <mergeCell ref="BQ45:BR45"/>
    <mergeCell ref="BA45:BA46"/>
    <mergeCell ref="CG43:CM43"/>
    <mergeCell ref="CG44:CM44"/>
    <mergeCell ref="CG45:CM45"/>
    <mergeCell ref="CG46:CM47"/>
    <mergeCell ref="BW42:CE42"/>
    <mergeCell ref="BW43:CE49"/>
    <mergeCell ref="A50:J50"/>
    <mergeCell ref="B21:J26"/>
    <mergeCell ref="E15:F16"/>
    <mergeCell ref="G15:J16"/>
    <mergeCell ref="Q46:T46"/>
    <mergeCell ref="AC28:AF28"/>
    <mergeCell ref="AO28:AR28"/>
    <mergeCell ref="BH35:BI35"/>
    <mergeCell ref="BE36:BG36"/>
    <mergeCell ref="AV36:AX36"/>
    <mergeCell ref="AY36:AZ36"/>
    <mergeCell ref="BH36:BI36"/>
    <mergeCell ref="AV42:AW44"/>
    <mergeCell ref="AX42:AX44"/>
    <mergeCell ref="AY42:AZ44"/>
    <mergeCell ref="AV45:AW45"/>
    <mergeCell ref="AY45:AZ45"/>
    <mergeCell ref="BE42:BF44"/>
    <mergeCell ref="BG42:BG44"/>
    <mergeCell ref="BH42:BI44"/>
    <mergeCell ref="BH45:BI45"/>
    <mergeCell ref="AI3:AK3"/>
    <mergeCell ref="AC17:AF17"/>
    <mergeCell ref="AC27:AD27"/>
    <mergeCell ref="BD1:BE1"/>
    <mergeCell ref="AM5:AN5"/>
    <mergeCell ref="AO27:AP27"/>
    <mergeCell ref="F1:J1"/>
    <mergeCell ref="N1:P1"/>
    <mergeCell ref="G2:J2"/>
    <mergeCell ref="N2:P2"/>
    <mergeCell ref="W2:X2"/>
    <mergeCell ref="AA5:AB5"/>
    <mergeCell ref="AA16:AB16"/>
    <mergeCell ref="R4:S4"/>
    <mergeCell ref="AM16:AN16"/>
    <mergeCell ref="AO17:AR17"/>
    <mergeCell ref="G17:J17"/>
    <mergeCell ref="BF1:BJ1"/>
    <mergeCell ref="BM1:BN1"/>
    <mergeCell ref="BO1:BS1"/>
    <mergeCell ref="W1:X1"/>
    <mergeCell ref="Y1:AC1"/>
    <mergeCell ref="AI1:AJ1"/>
    <mergeCell ref="AK1:AO1"/>
    <mergeCell ref="AU1:AV1"/>
    <mergeCell ref="AY35:AZ35"/>
    <mergeCell ref="AY4:AZ4"/>
    <mergeCell ref="BH4:BI4"/>
    <mergeCell ref="BQ4:BR4"/>
    <mergeCell ref="AI2:AJ2"/>
    <mergeCell ref="BG2:BH2"/>
    <mergeCell ref="BP2:BQ2"/>
    <mergeCell ref="BQ35:BR35"/>
    <mergeCell ref="AO31:AR31"/>
    <mergeCell ref="AO34:AR34"/>
    <mergeCell ref="AO30:AR30"/>
    <mergeCell ref="AC31:AF31"/>
    <mergeCell ref="AC34:AF34"/>
    <mergeCell ref="AC33:AF33"/>
    <mergeCell ref="AO33:AR33"/>
    <mergeCell ref="W3:X3"/>
    <mergeCell ref="BN36:BP36"/>
    <mergeCell ref="BQ36:BR36"/>
    <mergeCell ref="AY37:AZ37"/>
    <mergeCell ref="AC6:AF6"/>
    <mergeCell ref="AO6:AR6"/>
    <mergeCell ref="AV38:AV41"/>
    <mergeCell ref="AW38:AW39"/>
    <mergeCell ref="AX38:AX39"/>
    <mergeCell ref="AY38:AZ39"/>
    <mergeCell ref="AY40:AZ40"/>
    <mergeCell ref="AY41:AZ41"/>
    <mergeCell ref="AY14:AZ14"/>
    <mergeCell ref="BH14:BI14"/>
    <mergeCell ref="BQ14:BR14"/>
    <mergeCell ref="BH37:BI37"/>
    <mergeCell ref="BE38:BE41"/>
    <mergeCell ref="BF38:BF39"/>
    <mergeCell ref="BG38:BG39"/>
    <mergeCell ref="BH38:BI39"/>
    <mergeCell ref="BH40:BI40"/>
    <mergeCell ref="BH41:BI41"/>
    <mergeCell ref="BQ37:BR37"/>
    <mergeCell ref="BN38:BN41"/>
    <mergeCell ref="BO38:BO39"/>
    <mergeCell ref="CI3:CI6"/>
    <mergeCell ref="CJ3:CJ6"/>
    <mergeCell ref="CK3:CK6"/>
    <mergeCell ref="CL3:CL6"/>
    <mergeCell ref="BV1:BW1"/>
    <mergeCell ref="BV2:BW2"/>
    <mergeCell ref="CF2:CG2"/>
    <mergeCell ref="BW3:BW4"/>
    <mergeCell ref="BX3:BX4"/>
    <mergeCell ref="BY3:BY4"/>
    <mergeCell ref="BZ3:CA3"/>
    <mergeCell ref="CB3:CB4"/>
    <mergeCell ref="CC3:CC4"/>
    <mergeCell ref="CG3:CG6"/>
    <mergeCell ref="BU50:CE50"/>
    <mergeCell ref="BW99:CE105"/>
    <mergeCell ref="O41:W42"/>
    <mergeCell ref="CM22:CM25"/>
    <mergeCell ref="CH24:CH25"/>
    <mergeCell ref="CM3:CM6"/>
    <mergeCell ref="CH5:CH6"/>
    <mergeCell ref="BV21:BW21"/>
    <mergeCell ref="CF21:CG21"/>
    <mergeCell ref="BW22:BW23"/>
    <mergeCell ref="BX22:BX23"/>
    <mergeCell ref="BY22:BY23"/>
    <mergeCell ref="BZ22:CA22"/>
    <mergeCell ref="CB22:CB23"/>
    <mergeCell ref="CC22:CC23"/>
    <mergeCell ref="CG22:CG25"/>
    <mergeCell ref="CH22:CH23"/>
    <mergeCell ref="CI22:CI25"/>
    <mergeCell ref="CJ22:CJ25"/>
    <mergeCell ref="CK22:CK25"/>
    <mergeCell ref="CL22:CL25"/>
    <mergeCell ref="CH3:CH4"/>
    <mergeCell ref="BP38:BP39"/>
    <mergeCell ref="BQ38:BR39"/>
  </mergeCells>
  <phoneticPr fontId="3"/>
  <printOptions horizontalCentered="1"/>
  <pageMargins left="0.59055118110236227" right="0.59055118110236227" top="0.98425196850393704" bottom="0.78740157480314965" header="0" footer="0"/>
  <pageSetup paperSize="9" scale="94" firstPageNumber="70" orientation="portrait" cellComments="asDisplayed" verticalDpi="96" r:id="rId1"/>
  <headerFooter alignWithMargins="0"/>
  <colBreaks count="8" manualBreakCount="8">
    <brk id="12" max="1048575" man="1"/>
    <brk id="21" max="48" man="1"/>
    <brk id="33" max="48" man="1"/>
    <brk id="45" max="48" man="1"/>
    <brk id="54" max="48" man="1"/>
    <brk id="63" max="48" man="1"/>
    <brk id="72" max="48" man="1"/>
    <brk id="82" max="48"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1BCBC-90C3-4464-A274-987656CE37F1}">
  <dimension ref="A1:M68"/>
  <sheetViews>
    <sheetView view="pageBreakPreview" topLeftCell="A28" zoomScaleNormal="100" zoomScaleSheetLayoutView="100" workbookViewId="0">
      <selection activeCell="A53" sqref="A53:A55"/>
    </sheetView>
  </sheetViews>
  <sheetFormatPr defaultRowHeight="13.2"/>
  <cols>
    <col min="1" max="1" width="29.33203125" customWidth="1"/>
    <col min="2" max="11" width="20.77734375" customWidth="1"/>
  </cols>
  <sheetData>
    <row r="1" spans="1:11" ht="24.6" customHeight="1">
      <c r="A1" t="s">
        <v>74</v>
      </c>
    </row>
    <row r="2" spans="1:11" ht="32.4" customHeight="1">
      <c r="A2" s="14" t="s">
        <v>151</v>
      </c>
      <c r="B2" s="11"/>
      <c r="C2" s="10"/>
      <c r="D2" s="10"/>
      <c r="E2" s="10"/>
      <c r="F2" s="10"/>
      <c r="G2" s="10"/>
      <c r="H2" s="10"/>
      <c r="I2" s="10"/>
      <c r="J2" s="18"/>
      <c r="K2" s="18"/>
    </row>
    <row r="3" spans="1:11" ht="32.4" customHeight="1">
      <c r="A3" s="653" t="s">
        <v>239</v>
      </c>
      <c r="B3" s="640" t="s">
        <v>241</v>
      </c>
      <c r="C3" s="10"/>
      <c r="D3" s="10"/>
      <c r="E3" s="10"/>
      <c r="F3" s="10"/>
      <c r="G3" s="10"/>
      <c r="H3" s="10"/>
      <c r="I3" s="10"/>
      <c r="J3" s="18"/>
      <c r="K3" s="18"/>
    </row>
    <row r="4" spans="1:11" ht="21.6" customHeight="1">
      <c r="A4" s="11"/>
      <c r="B4" s="11"/>
      <c r="C4" s="10"/>
      <c r="D4" s="10"/>
      <c r="E4" s="10"/>
      <c r="F4" s="10"/>
      <c r="G4" s="10"/>
      <c r="H4" s="10"/>
      <c r="I4" s="10"/>
      <c r="J4" s="18"/>
      <c r="K4" s="18"/>
    </row>
    <row r="5" spans="1:11" ht="22.2" customHeight="1">
      <c r="A5" s="157" t="s">
        <v>45</v>
      </c>
      <c r="B5" s="1039" t="str">
        <f>'様式Ⅲ－３ (記載例)'!G15</f>
        <v>〇〇事業××拡大コンソーシアム</v>
      </c>
      <c r="C5" s="1039"/>
      <c r="D5" s="1039"/>
      <c r="E5" s="1039"/>
      <c r="F5" s="1039"/>
      <c r="G5" s="1039"/>
      <c r="H5" s="318"/>
      <c r="I5" s="318"/>
      <c r="J5" s="318"/>
      <c r="K5" s="318"/>
    </row>
    <row r="6" spans="1:11" ht="22.2" customHeight="1">
      <c r="A6" s="157" t="s">
        <v>46</v>
      </c>
      <c r="B6" s="1039" t="str">
        <f>LEFT('様式Ⅲ－３ (記載例)'!B30,6)</f>
        <v>○○○○○○</v>
      </c>
      <c r="C6" s="1039"/>
      <c r="D6" s="1039"/>
      <c r="E6" s="1039"/>
      <c r="F6" s="1039"/>
      <c r="G6" s="1039"/>
      <c r="H6" s="318"/>
      <c r="I6" s="318"/>
      <c r="J6" s="318"/>
      <c r="K6" s="318"/>
    </row>
    <row r="7" spans="1:11" ht="22.2" customHeight="1">
      <c r="A7" s="157" t="s">
        <v>47</v>
      </c>
      <c r="B7" s="1038" t="str">
        <f>'様式Ⅲ－３'!B34</f>
        <v>開始：平成○○年○月○日</v>
      </c>
      <c r="C7" s="1038"/>
      <c r="D7" s="319" t="s">
        <v>57</v>
      </c>
      <c r="E7" s="320" t="str">
        <f>'様式Ⅲ－３'!B35</f>
        <v>完了：平成○○年○月○日</v>
      </c>
      <c r="F7" s="319"/>
      <c r="G7" s="319"/>
      <c r="H7" s="234"/>
      <c r="J7" s="7"/>
      <c r="K7" s="7"/>
    </row>
    <row r="8" spans="1:11" ht="18.600000000000001" customHeight="1">
      <c r="A8" s="157"/>
      <c r="B8" s="158"/>
      <c r="C8" s="158"/>
      <c r="D8" s="158"/>
      <c r="E8" s="234"/>
      <c r="F8" s="234"/>
      <c r="G8" s="234"/>
      <c r="H8" s="234"/>
      <c r="I8" s="159"/>
      <c r="J8" s="7"/>
      <c r="K8" s="7"/>
    </row>
    <row r="9" spans="1:11" ht="31.2" customHeight="1" thickBot="1">
      <c r="A9" s="156" t="s">
        <v>128</v>
      </c>
      <c r="B9" s="18"/>
      <c r="C9" s="18"/>
      <c r="D9" s="18"/>
      <c r="E9" s="18"/>
      <c r="F9" s="18"/>
      <c r="G9" s="18"/>
      <c r="H9" s="18"/>
      <c r="I9" s="18"/>
      <c r="J9" s="18"/>
      <c r="K9" s="18"/>
    </row>
    <row r="10" spans="1:11" ht="31.2" customHeight="1">
      <c r="A10" s="1012" t="s">
        <v>154</v>
      </c>
      <c r="B10" s="1040" t="s">
        <v>191</v>
      </c>
      <c r="C10" s="1041"/>
      <c r="D10" s="1042"/>
      <c r="E10" s="1043" t="s">
        <v>157</v>
      </c>
      <c r="F10" s="1044"/>
      <c r="G10" s="1044"/>
      <c r="H10" s="1044"/>
      <c r="I10" s="1044"/>
      <c r="J10" s="1018" t="s">
        <v>48</v>
      </c>
      <c r="K10" s="1025" t="s">
        <v>49</v>
      </c>
    </row>
    <row r="11" spans="1:11" s="19" customFormat="1" ht="26.4" customHeight="1">
      <c r="A11" s="1012"/>
      <c r="B11" s="1034" t="s">
        <v>135</v>
      </c>
      <c r="C11" s="1032" t="s">
        <v>158</v>
      </c>
      <c r="D11" s="1036" t="s">
        <v>155</v>
      </c>
      <c r="E11" s="1030" t="s">
        <v>136</v>
      </c>
      <c r="F11" s="1032" t="s">
        <v>136</v>
      </c>
      <c r="G11" s="1032" t="s">
        <v>136</v>
      </c>
      <c r="H11" s="1032" t="s">
        <v>136</v>
      </c>
      <c r="I11" s="1032" t="s">
        <v>136</v>
      </c>
      <c r="J11" s="1019"/>
      <c r="K11" s="1026"/>
    </row>
    <row r="12" spans="1:11" s="19" customFormat="1" ht="64.8" customHeight="1">
      <c r="A12" s="1012"/>
      <c r="B12" s="1035"/>
      <c r="C12" s="1033"/>
      <c r="D12" s="1037"/>
      <c r="E12" s="1031"/>
      <c r="F12" s="1033"/>
      <c r="G12" s="1033"/>
      <c r="H12" s="1033"/>
      <c r="I12" s="1033"/>
      <c r="J12" s="1020"/>
      <c r="K12" s="1027"/>
    </row>
    <row r="13" spans="1:11" s="19" customFormat="1" ht="15.6" customHeight="1">
      <c r="A13" s="241" t="s">
        <v>108</v>
      </c>
      <c r="B13" s="255">
        <f>B15+B19+B23+B28</f>
        <v>0</v>
      </c>
      <c r="C13" s="93">
        <f t="shared" ref="C13:I13" si="0">C15+C19+C23+C28</f>
        <v>0</v>
      </c>
      <c r="D13" s="256">
        <f t="shared" si="0"/>
        <v>0</v>
      </c>
      <c r="E13" s="93">
        <f>E15+E19+E23+E28</f>
        <v>0</v>
      </c>
      <c r="F13" s="93">
        <f t="shared" si="0"/>
        <v>0</v>
      </c>
      <c r="G13" s="93">
        <f t="shared" si="0"/>
        <v>0</v>
      </c>
      <c r="H13" s="93">
        <f t="shared" si="0"/>
        <v>0</v>
      </c>
      <c r="I13" s="93">
        <f t="shared" si="0"/>
        <v>0</v>
      </c>
      <c r="J13" s="84">
        <f>SUM(B13:I13)</f>
        <v>0</v>
      </c>
      <c r="K13" s="83"/>
    </row>
    <row r="14" spans="1:11" s="19" customFormat="1" ht="15.6" customHeight="1">
      <c r="A14" s="239"/>
      <c r="B14" s="257"/>
      <c r="C14" s="20"/>
      <c r="D14" s="258"/>
      <c r="E14" s="249"/>
      <c r="F14" s="20"/>
      <c r="G14" s="20"/>
      <c r="H14" s="20"/>
      <c r="I14" s="20"/>
      <c r="J14" s="85"/>
      <c r="K14" s="83"/>
    </row>
    <row r="15" spans="1:11" ht="15.6" customHeight="1">
      <c r="A15" s="238" t="s">
        <v>99</v>
      </c>
      <c r="B15" s="255">
        <f>SUM(B16:B17)</f>
        <v>0</v>
      </c>
      <c r="C15" s="93">
        <f t="shared" ref="C15" si="1">SUM(C16:C17)</f>
        <v>0</v>
      </c>
      <c r="D15" s="256">
        <f>SUM(B15:C15)</f>
        <v>0</v>
      </c>
      <c r="E15" s="248">
        <f t="shared" ref="E15:I15" si="2">SUM(E16:E17)</f>
        <v>0</v>
      </c>
      <c r="F15" s="93">
        <f t="shared" si="2"/>
        <v>0</v>
      </c>
      <c r="G15" s="93">
        <f t="shared" si="2"/>
        <v>0</v>
      </c>
      <c r="H15" s="93">
        <f t="shared" si="2"/>
        <v>0</v>
      </c>
      <c r="I15" s="93">
        <f t="shared" si="2"/>
        <v>0</v>
      </c>
      <c r="J15" s="84">
        <f>SUM(B15:I15)</f>
        <v>0</v>
      </c>
      <c r="K15" s="83"/>
    </row>
    <row r="16" spans="1:11" ht="15.6" customHeight="1">
      <c r="A16" s="239" t="s">
        <v>100</v>
      </c>
      <c r="B16" s="257"/>
      <c r="C16" s="20"/>
      <c r="D16" s="256">
        <f t="shared" ref="D16:D17" si="3">SUM(B16:C16)</f>
        <v>0</v>
      </c>
      <c r="E16" s="249"/>
      <c r="F16" s="20"/>
      <c r="G16" s="20"/>
      <c r="H16" s="20"/>
      <c r="I16" s="20"/>
      <c r="J16" s="85">
        <f>SUM(B16:I16)</f>
        <v>0</v>
      </c>
      <c r="K16" s="83"/>
    </row>
    <row r="17" spans="1:11" ht="15.6" customHeight="1">
      <c r="A17" s="239" t="s">
        <v>101</v>
      </c>
      <c r="B17" s="257"/>
      <c r="C17" s="20"/>
      <c r="D17" s="256">
        <f t="shared" si="3"/>
        <v>0</v>
      </c>
      <c r="E17" s="249"/>
      <c r="F17" s="20"/>
      <c r="G17" s="20"/>
      <c r="H17" s="20"/>
      <c r="I17" s="20"/>
      <c r="J17" s="85">
        <f>SUM(B17:I17)</f>
        <v>0</v>
      </c>
      <c r="K17" s="83"/>
    </row>
    <row r="18" spans="1:11" ht="15.6" customHeight="1">
      <c r="A18" s="239"/>
      <c r="B18" s="257"/>
      <c r="C18" s="20"/>
      <c r="D18" s="258"/>
      <c r="E18" s="249"/>
      <c r="F18" s="20"/>
      <c r="G18" s="20"/>
      <c r="H18" s="20"/>
      <c r="I18" s="20"/>
      <c r="J18" s="85"/>
      <c r="K18" s="83"/>
    </row>
    <row r="19" spans="1:11" ht="15.6" customHeight="1">
      <c r="A19" s="240" t="s">
        <v>102</v>
      </c>
      <c r="B19" s="259">
        <f>SUM(B20:B21)</f>
        <v>0</v>
      </c>
      <c r="C19" s="94">
        <f t="shared" ref="C19" si="4">SUM(C20:C21)</f>
        <v>0</v>
      </c>
      <c r="D19" s="256">
        <f>SUM(B19:C19)</f>
        <v>0</v>
      </c>
      <c r="E19" s="250">
        <f t="shared" ref="E19:I19" si="5">SUM(E20:E21)</f>
        <v>0</v>
      </c>
      <c r="F19" s="94">
        <f t="shared" si="5"/>
        <v>0</v>
      </c>
      <c r="G19" s="94">
        <f t="shared" si="5"/>
        <v>0</v>
      </c>
      <c r="H19" s="94">
        <f t="shared" si="5"/>
        <v>0</v>
      </c>
      <c r="I19" s="94">
        <f t="shared" si="5"/>
        <v>0</v>
      </c>
      <c r="J19" s="84">
        <f>SUM(B19:I19)</f>
        <v>0</v>
      </c>
      <c r="K19" s="83"/>
    </row>
    <row r="20" spans="1:11" ht="15.6" customHeight="1">
      <c r="A20" s="239" t="s">
        <v>97</v>
      </c>
      <c r="B20" s="257"/>
      <c r="C20" s="20"/>
      <c r="D20" s="256">
        <f t="shared" ref="D20:D21" si="6">SUM(B20:C20)</f>
        <v>0</v>
      </c>
      <c r="E20" s="251"/>
      <c r="F20" s="190"/>
      <c r="G20" s="190"/>
      <c r="H20" s="190"/>
      <c r="I20" s="20"/>
      <c r="J20" s="85">
        <f>SUM(B20:I20)</f>
        <v>0</v>
      </c>
      <c r="K20" s="83"/>
    </row>
    <row r="21" spans="1:11" ht="15.6" customHeight="1">
      <c r="A21" s="239" t="s">
        <v>98</v>
      </c>
      <c r="B21" s="257"/>
      <c r="C21" s="20"/>
      <c r="D21" s="256">
        <f t="shared" si="6"/>
        <v>0</v>
      </c>
      <c r="E21" s="249"/>
      <c r="F21" s="20"/>
      <c r="G21" s="20"/>
      <c r="H21" s="20"/>
      <c r="I21" s="20"/>
      <c r="J21" s="85">
        <f>SUM(B21:I21)</f>
        <v>0</v>
      </c>
      <c r="K21" s="83"/>
    </row>
    <row r="22" spans="1:11" ht="15.6" customHeight="1">
      <c r="A22" s="239"/>
      <c r="B22" s="257"/>
      <c r="C22" s="20"/>
      <c r="D22" s="258"/>
      <c r="E22" s="249"/>
      <c r="F22" s="20"/>
      <c r="G22" s="20"/>
      <c r="H22" s="20"/>
      <c r="I22" s="20"/>
      <c r="J22" s="85"/>
      <c r="K22" s="83"/>
    </row>
    <row r="23" spans="1:11" ht="15.6" customHeight="1">
      <c r="A23" s="241" t="s">
        <v>105</v>
      </c>
      <c r="B23" s="261">
        <f>SUM(B24:B27)</f>
        <v>0</v>
      </c>
      <c r="C23" s="13">
        <f t="shared" ref="C23" si="7">SUM(C24:C27)</f>
        <v>0</v>
      </c>
      <c r="D23" s="256">
        <f>SUM(B23:C23)</f>
        <v>0</v>
      </c>
      <c r="E23" s="252">
        <f t="shared" ref="E23:I23" si="8">SUM(E24:E27)</f>
        <v>0</v>
      </c>
      <c r="F23" s="13">
        <f t="shared" si="8"/>
        <v>0</v>
      </c>
      <c r="G23" s="13">
        <f t="shared" si="8"/>
        <v>0</v>
      </c>
      <c r="H23" s="13">
        <f t="shared" si="8"/>
        <v>0</v>
      </c>
      <c r="I23" s="13">
        <f t="shared" si="8"/>
        <v>0</v>
      </c>
      <c r="J23" s="84">
        <f>SUM(B23:I23)</f>
        <v>0</v>
      </c>
      <c r="K23" s="83"/>
    </row>
    <row r="24" spans="1:11" s="21" customFormat="1" ht="15.6" customHeight="1">
      <c r="A24" s="242" t="s">
        <v>103</v>
      </c>
      <c r="B24" s="257"/>
      <c r="C24" s="20"/>
      <c r="D24" s="256">
        <f t="shared" ref="D24:D26" si="9">SUM(B24:C24)</f>
        <v>0</v>
      </c>
      <c r="E24" s="249"/>
      <c r="F24" s="20"/>
      <c r="G24" s="20"/>
      <c r="H24" s="20"/>
      <c r="I24" s="20"/>
      <c r="J24" s="85">
        <f>SUM(B24:I24)</f>
        <v>0</v>
      </c>
      <c r="K24" s="83"/>
    </row>
    <row r="25" spans="1:11" s="21" customFormat="1" ht="15.6" customHeight="1">
      <c r="A25" s="243" t="s">
        <v>50</v>
      </c>
      <c r="B25" s="257"/>
      <c r="C25" s="20"/>
      <c r="D25" s="256">
        <f t="shared" si="9"/>
        <v>0</v>
      </c>
      <c r="E25" s="249"/>
      <c r="F25" s="20"/>
      <c r="G25" s="20"/>
      <c r="H25" s="20"/>
      <c r="I25" s="20"/>
      <c r="J25" s="85">
        <f>SUM(B25:I25)</f>
        <v>0</v>
      </c>
      <c r="K25" s="83"/>
    </row>
    <row r="26" spans="1:11" s="21" customFormat="1" ht="15.6" customHeight="1">
      <c r="A26" s="243" t="s">
        <v>51</v>
      </c>
      <c r="B26" s="257"/>
      <c r="C26" s="20"/>
      <c r="D26" s="256">
        <f t="shared" si="9"/>
        <v>0</v>
      </c>
      <c r="E26" s="249"/>
      <c r="F26" s="20"/>
      <c r="G26" s="20"/>
      <c r="H26" s="20"/>
      <c r="I26" s="20"/>
      <c r="J26" s="85"/>
      <c r="K26" s="83"/>
    </row>
    <row r="27" spans="1:11" s="21" customFormat="1" ht="15.6" customHeight="1">
      <c r="A27" s="243"/>
      <c r="B27" s="257"/>
      <c r="C27" s="20"/>
      <c r="D27" s="258"/>
      <c r="E27" s="249"/>
      <c r="F27" s="20"/>
      <c r="G27" s="20"/>
      <c r="H27" s="20"/>
      <c r="I27" s="20"/>
      <c r="J27" s="85"/>
      <c r="K27" s="83"/>
    </row>
    <row r="28" spans="1:11" ht="15.6" customHeight="1">
      <c r="A28" s="241" t="s">
        <v>110</v>
      </c>
      <c r="B28" s="261">
        <f t="shared" ref="B28:I28" si="10">SUM(B29:B34)</f>
        <v>0</v>
      </c>
      <c r="C28" s="13">
        <f t="shared" si="10"/>
        <v>0</v>
      </c>
      <c r="D28" s="256">
        <f>SUM(B28:C28)</f>
        <v>0</v>
      </c>
      <c r="E28" s="252">
        <f t="shared" si="10"/>
        <v>0</v>
      </c>
      <c r="F28" s="13">
        <f t="shared" si="10"/>
        <v>0</v>
      </c>
      <c r="G28" s="13">
        <f t="shared" si="10"/>
        <v>0</v>
      </c>
      <c r="H28" s="13">
        <f>SUM(H29:H34)</f>
        <v>0</v>
      </c>
      <c r="I28" s="13">
        <f t="shared" si="10"/>
        <v>0</v>
      </c>
      <c r="J28" s="84">
        <f t="shared" ref="J28:J35" si="11">SUM(B28:I28)</f>
        <v>0</v>
      </c>
      <c r="K28" s="83"/>
    </row>
    <row r="29" spans="1:11" ht="15.6" customHeight="1">
      <c r="A29" s="243" t="s">
        <v>250</v>
      </c>
      <c r="B29" s="257"/>
      <c r="C29" s="20"/>
      <c r="D29" s="256">
        <f t="shared" ref="D29:D39" si="12">SUM(B29:C29)</f>
        <v>0</v>
      </c>
      <c r="E29" s="249"/>
      <c r="F29" s="20"/>
      <c r="G29" s="20"/>
      <c r="H29" s="20"/>
      <c r="I29" s="20"/>
      <c r="J29" s="84">
        <f t="shared" si="11"/>
        <v>0</v>
      </c>
      <c r="K29" s="83"/>
    </row>
    <row r="30" spans="1:11" s="21" customFormat="1" ht="15.6" customHeight="1">
      <c r="A30" s="243" t="s">
        <v>232</v>
      </c>
      <c r="B30" s="257"/>
      <c r="C30" s="20"/>
      <c r="D30" s="256">
        <f t="shared" si="12"/>
        <v>0</v>
      </c>
      <c r="E30" s="249"/>
      <c r="F30" s="20"/>
      <c r="G30" s="20"/>
      <c r="H30" s="20"/>
      <c r="I30" s="20"/>
      <c r="J30" s="84">
        <f t="shared" si="11"/>
        <v>0</v>
      </c>
      <c r="K30" s="83"/>
    </row>
    <row r="31" spans="1:11" s="21" customFormat="1" ht="15.6" customHeight="1">
      <c r="A31" s="243" t="s">
        <v>234</v>
      </c>
      <c r="B31" s="257"/>
      <c r="C31" s="20"/>
      <c r="D31" s="256">
        <f t="shared" si="12"/>
        <v>0</v>
      </c>
      <c r="E31" s="249"/>
      <c r="F31" s="20"/>
      <c r="G31" s="20"/>
      <c r="H31" s="20"/>
      <c r="I31" s="20"/>
      <c r="J31" s="84">
        <f t="shared" si="11"/>
        <v>0</v>
      </c>
      <c r="K31" s="83"/>
    </row>
    <row r="32" spans="1:11" s="21" customFormat="1" ht="15.6" customHeight="1">
      <c r="A32" s="243" t="s">
        <v>233</v>
      </c>
      <c r="B32" s="257"/>
      <c r="C32" s="20"/>
      <c r="D32" s="256">
        <f t="shared" si="12"/>
        <v>0</v>
      </c>
      <c r="E32" s="249"/>
      <c r="F32" s="20"/>
      <c r="G32" s="20"/>
      <c r="H32" s="20"/>
      <c r="I32" s="20"/>
      <c r="J32" s="84">
        <f t="shared" si="11"/>
        <v>0</v>
      </c>
      <c r="K32" s="83"/>
    </row>
    <row r="33" spans="1:13" s="21" customFormat="1" ht="15.6" customHeight="1">
      <c r="A33" s="243" t="s">
        <v>235</v>
      </c>
      <c r="B33" s="257"/>
      <c r="C33" s="20"/>
      <c r="D33" s="256">
        <f t="shared" si="12"/>
        <v>0</v>
      </c>
      <c r="E33" s="249"/>
      <c r="F33" s="20"/>
      <c r="G33" s="20"/>
      <c r="H33" s="20"/>
      <c r="I33" s="20"/>
      <c r="J33" s="84">
        <f t="shared" si="11"/>
        <v>0</v>
      </c>
      <c r="K33" s="83"/>
    </row>
    <row r="34" spans="1:13" s="21" customFormat="1" ht="15.6" customHeight="1">
      <c r="A34" s="244" t="s">
        <v>107</v>
      </c>
      <c r="B34" s="257"/>
      <c r="C34" s="20"/>
      <c r="D34" s="256">
        <f t="shared" si="12"/>
        <v>0</v>
      </c>
      <c r="E34" s="249"/>
      <c r="F34" s="20"/>
      <c r="G34" s="20"/>
      <c r="H34" s="20"/>
      <c r="I34" s="20"/>
      <c r="J34" s="137">
        <f t="shared" si="11"/>
        <v>0</v>
      </c>
      <c r="K34" s="83"/>
    </row>
    <row r="35" spans="1:13" s="21" customFormat="1" ht="30" customHeight="1">
      <c r="A35" s="245" t="s">
        <v>159</v>
      </c>
      <c r="B35" s="257"/>
      <c r="C35" s="20"/>
      <c r="D35" s="256">
        <f t="shared" si="12"/>
        <v>0</v>
      </c>
      <c r="E35" s="249"/>
      <c r="F35" s="20"/>
      <c r="G35" s="20"/>
      <c r="H35" s="20"/>
      <c r="I35" s="20"/>
      <c r="J35" s="137">
        <f t="shared" si="11"/>
        <v>0</v>
      </c>
      <c r="K35" s="83"/>
    </row>
    <row r="36" spans="1:13" s="21" customFormat="1" ht="15.6" customHeight="1">
      <c r="A36" s="243"/>
      <c r="B36" s="257"/>
      <c r="C36" s="20"/>
      <c r="D36" s="258"/>
      <c r="E36" s="249"/>
      <c r="F36" s="20"/>
      <c r="G36" s="20"/>
      <c r="H36" s="20"/>
      <c r="I36" s="20"/>
      <c r="J36" s="85"/>
      <c r="K36" s="83"/>
    </row>
    <row r="37" spans="1:13" s="27" customFormat="1" ht="15.6" customHeight="1">
      <c r="A37" s="246" t="s">
        <v>75</v>
      </c>
      <c r="B37" s="257"/>
      <c r="C37" s="20"/>
      <c r="D37" s="256">
        <f t="shared" si="12"/>
        <v>0</v>
      </c>
      <c r="E37" s="249"/>
      <c r="F37" s="20"/>
      <c r="G37" s="20"/>
      <c r="H37" s="20"/>
      <c r="I37" s="20"/>
      <c r="J37" s="87">
        <f>SUM(B37:I37)</f>
        <v>0</v>
      </c>
      <c r="K37" s="83"/>
      <c r="L37" s="21"/>
      <c r="M37" s="21"/>
    </row>
    <row r="38" spans="1:13" s="21" customFormat="1" ht="15.6" customHeight="1">
      <c r="A38" s="246"/>
      <c r="B38" s="617" t="s">
        <v>227</v>
      </c>
      <c r="C38" s="20"/>
      <c r="D38" s="258"/>
      <c r="E38" s="249"/>
      <c r="F38" s="20"/>
      <c r="G38" s="20"/>
      <c r="H38" s="20"/>
      <c r="I38" s="20"/>
      <c r="J38" s="86"/>
      <c r="K38" s="83"/>
    </row>
    <row r="39" spans="1:13" s="27" customFormat="1" ht="15.6" customHeight="1">
      <c r="A39" s="246" t="s">
        <v>109</v>
      </c>
      <c r="B39" s="257"/>
      <c r="C39" s="20"/>
      <c r="D39" s="256">
        <f t="shared" si="12"/>
        <v>0</v>
      </c>
      <c r="E39" s="249"/>
      <c r="F39" s="20"/>
      <c r="G39" s="20"/>
      <c r="H39" s="20"/>
      <c r="I39" s="20"/>
      <c r="J39" s="87">
        <f>SUM(B39:I39)</f>
        <v>0</v>
      </c>
      <c r="K39" s="83"/>
      <c r="L39" s="21"/>
      <c r="M39" s="21"/>
    </row>
    <row r="40" spans="1:13" s="21" customFormat="1" ht="15.6" customHeight="1">
      <c r="A40" s="246"/>
      <c r="B40" s="617" t="s">
        <v>226</v>
      </c>
      <c r="C40" s="20"/>
      <c r="D40" s="258"/>
      <c r="E40" s="249"/>
      <c r="F40" s="20"/>
      <c r="G40" s="20"/>
      <c r="H40" s="20"/>
      <c r="I40" s="20"/>
      <c r="J40" s="85"/>
      <c r="K40" s="83"/>
    </row>
    <row r="41" spans="1:13" ht="15.6" customHeight="1">
      <c r="A41" s="247" t="s">
        <v>242</v>
      </c>
      <c r="B41" s="262">
        <f t="shared" ref="B41:J41" si="13">B13+B37+B39</f>
        <v>0</v>
      </c>
      <c r="C41" s="26">
        <f t="shared" si="13"/>
        <v>0</v>
      </c>
      <c r="D41" s="256">
        <f>SUM(B41:C41)</f>
        <v>0</v>
      </c>
      <c r="E41" s="253">
        <f>E13+E37+E39</f>
        <v>0</v>
      </c>
      <c r="F41" s="26">
        <f t="shared" si="13"/>
        <v>0</v>
      </c>
      <c r="G41" s="26">
        <f t="shared" si="13"/>
        <v>0</v>
      </c>
      <c r="H41" s="26">
        <f t="shared" si="13"/>
        <v>0</v>
      </c>
      <c r="I41" s="26">
        <f t="shared" si="13"/>
        <v>0</v>
      </c>
      <c r="J41" s="171">
        <f t="shared" si="13"/>
        <v>0</v>
      </c>
      <c r="K41" s="83"/>
    </row>
    <row r="42" spans="1:13" ht="15.6" customHeight="1">
      <c r="A42" s="246"/>
      <c r="B42" s="263"/>
      <c r="C42" s="151"/>
      <c r="D42" s="264"/>
      <c r="E42" s="254"/>
      <c r="F42" s="151"/>
      <c r="G42" s="151"/>
      <c r="H42" s="151"/>
      <c r="I42" s="151"/>
      <c r="J42" s="172"/>
      <c r="K42" s="83"/>
    </row>
    <row r="43" spans="1:13" ht="15.6" customHeight="1">
      <c r="A43" s="246" t="s">
        <v>132</v>
      </c>
      <c r="B43" s="263"/>
      <c r="C43" s="151"/>
      <c r="D43" s="256">
        <f>SUM(B43:C43)</f>
        <v>0</v>
      </c>
      <c r="E43" s="254"/>
      <c r="F43" s="151"/>
      <c r="G43" s="151"/>
      <c r="H43" s="151"/>
      <c r="I43" s="151"/>
      <c r="J43" s="171">
        <f>SUM(B43:I43)</f>
        <v>0</v>
      </c>
      <c r="K43" s="83"/>
    </row>
    <row r="44" spans="1:13" ht="15.6" customHeight="1">
      <c r="A44" s="246"/>
      <c r="B44" s="263"/>
      <c r="C44" s="151"/>
      <c r="D44" s="264"/>
      <c r="E44" s="254"/>
      <c r="F44" s="151"/>
      <c r="G44" s="151"/>
      <c r="H44" s="151"/>
      <c r="I44" s="151"/>
      <c r="J44" s="172"/>
      <c r="K44" s="83"/>
    </row>
    <row r="45" spans="1:13" ht="20.399999999999999" customHeight="1" thickBot="1">
      <c r="A45" s="247" t="s">
        <v>133</v>
      </c>
      <c r="B45" s="265">
        <f>B41-B43</f>
        <v>0</v>
      </c>
      <c r="C45" s="266">
        <f t="shared" ref="C45:I45" si="14">C41-C43</f>
        <v>0</v>
      </c>
      <c r="D45" s="256">
        <f>SUM(B45:C45)</f>
        <v>0</v>
      </c>
      <c r="E45" s="253"/>
      <c r="F45" s="26"/>
      <c r="G45" s="26"/>
      <c r="H45" s="26"/>
      <c r="I45" s="26">
        <f t="shared" si="14"/>
        <v>0</v>
      </c>
      <c r="J45" s="135">
        <f>SUM(B45:I45)</f>
        <v>0</v>
      </c>
      <c r="K45" s="83"/>
    </row>
    <row r="46" spans="1:13" ht="20.399999999999999" customHeight="1">
      <c r="B46" s="1010" t="s">
        <v>228</v>
      </c>
    </row>
    <row r="47" spans="1:13" ht="20.399999999999999" customHeight="1">
      <c r="A47" s="133"/>
      <c r="B47" s="1011"/>
      <c r="C47" s="134"/>
      <c r="D47" s="134"/>
      <c r="E47" s="134"/>
      <c r="F47" s="134"/>
      <c r="G47" s="134"/>
      <c r="H47" s="134"/>
      <c r="I47" s="134"/>
      <c r="J47" s="134"/>
      <c r="K47" s="136"/>
    </row>
    <row r="48" spans="1:13" ht="20.399999999999999" customHeight="1">
      <c r="A48" s="133"/>
      <c r="B48" s="1011"/>
      <c r="C48" s="134"/>
      <c r="D48" s="134"/>
      <c r="E48" s="134"/>
      <c r="F48" s="134"/>
      <c r="G48" s="134"/>
      <c r="H48" s="134"/>
      <c r="I48" s="134"/>
      <c r="J48" s="134"/>
      <c r="K48" s="136"/>
    </row>
    <row r="49" spans="1:12" ht="20.399999999999999" customHeight="1">
      <c r="A49" s="133"/>
      <c r="B49" s="134"/>
      <c r="C49" s="134"/>
      <c r="D49" s="134"/>
      <c r="E49" s="134"/>
      <c r="F49" s="134"/>
      <c r="G49" s="134"/>
      <c r="H49" s="134"/>
      <c r="I49" s="134"/>
      <c r="J49" s="134"/>
      <c r="K49" s="136"/>
    </row>
    <row r="50" spans="1:12" ht="20.399999999999999" customHeight="1" thickBot="1">
      <c r="A50" s="133"/>
      <c r="B50" s="134"/>
      <c r="C50" s="134"/>
      <c r="D50" s="134"/>
      <c r="E50" s="134"/>
      <c r="F50" s="134"/>
      <c r="G50" s="134"/>
      <c r="H50" s="134"/>
      <c r="I50" s="134"/>
      <c r="J50" s="134"/>
      <c r="K50" s="136"/>
    </row>
    <row r="51" spans="1:12" ht="20.399999999999999" customHeight="1">
      <c r="A51" s="160"/>
      <c r="B51" s="161"/>
      <c r="C51" s="161"/>
      <c r="D51" s="161"/>
      <c r="E51" s="161"/>
      <c r="F51" s="161"/>
      <c r="G51" s="161"/>
      <c r="H51" s="161"/>
      <c r="I51" s="161"/>
      <c r="J51" s="161"/>
      <c r="K51" s="162"/>
    </row>
    <row r="52" spans="1:12" ht="34.799999999999997" customHeight="1" thickBot="1">
      <c r="A52" s="163" t="s">
        <v>129</v>
      </c>
      <c r="B52" s="164"/>
      <c r="C52" s="164"/>
      <c r="D52" s="164"/>
      <c r="E52" s="164"/>
      <c r="F52" s="164"/>
      <c r="G52" s="164"/>
      <c r="H52" s="164"/>
      <c r="I52" s="164"/>
      <c r="J52" s="164"/>
      <c r="K52" s="167"/>
    </row>
    <row r="53" spans="1:12" ht="34.799999999999997" customHeight="1">
      <c r="A53" s="1012" t="s">
        <v>154</v>
      </c>
      <c r="B53" s="1013" t="s">
        <v>156</v>
      </c>
      <c r="C53" s="1014"/>
      <c r="D53" s="1015"/>
      <c r="E53" s="1016" t="s">
        <v>157</v>
      </c>
      <c r="F53" s="1017"/>
      <c r="G53" s="1017"/>
      <c r="H53" s="1017"/>
      <c r="I53" s="1017"/>
      <c r="J53" s="1018" t="s">
        <v>48</v>
      </c>
      <c r="K53" s="1025" t="s">
        <v>49</v>
      </c>
    </row>
    <row r="54" spans="1:12" ht="34.799999999999997" customHeight="1">
      <c r="A54" s="1012"/>
      <c r="B54" s="1021" t="str">
        <f>IF(B11="","",B11)</f>
        <v>株　〇〇</v>
      </c>
      <c r="C54" s="1021" t="str">
        <f>IF(C11="","",C11)</f>
        <v>××商事</v>
      </c>
      <c r="D54" s="1023" t="s">
        <v>155</v>
      </c>
      <c r="E54" s="1021" t="str">
        <f>IF(E11="","",E11)</f>
        <v>〇〇有限会社</v>
      </c>
      <c r="F54" s="1028" t="str">
        <f t="shared" ref="F54:I54" si="15">IF(F11="","",F11)</f>
        <v>〇〇有限会社</v>
      </c>
      <c r="G54" s="1028" t="str">
        <f t="shared" si="15"/>
        <v>〇〇有限会社</v>
      </c>
      <c r="H54" s="1028" t="str">
        <f t="shared" si="15"/>
        <v>〇〇有限会社</v>
      </c>
      <c r="I54" s="1023" t="str">
        <f t="shared" si="15"/>
        <v>〇〇有限会社</v>
      </c>
      <c r="J54" s="1019"/>
      <c r="K54" s="1026"/>
    </row>
    <row r="55" spans="1:12" ht="73.8" customHeight="1">
      <c r="A55" s="1012"/>
      <c r="B55" s="1022"/>
      <c r="C55" s="1022"/>
      <c r="D55" s="1024"/>
      <c r="E55" s="1022"/>
      <c r="F55" s="1029"/>
      <c r="G55" s="1029"/>
      <c r="H55" s="1029"/>
      <c r="I55" s="1024"/>
      <c r="J55" s="1020"/>
      <c r="K55" s="1027"/>
      <c r="L55" s="19"/>
    </row>
    <row r="56" spans="1:12" ht="20.399999999999999" customHeight="1">
      <c r="A56" s="585" t="s">
        <v>108</v>
      </c>
      <c r="B56" s="255">
        <f t="shared" ref="B56:I56" si="16">SUM(B57:B60)</f>
        <v>0</v>
      </c>
      <c r="C56" s="93">
        <f t="shared" si="16"/>
        <v>0</v>
      </c>
      <c r="D56" s="256">
        <f>SUM(B56:C56)</f>
        <v>0</v>
      </c>
      <c r="E56" s="248"/>
      <c r="F56" s="93"/>
      <c r="G56" s="93"/>
      <c r="H56" s="93"/>
      <c r="I56" s="93">
        <f t="shared" si="16"/>
        <v>0</v>
      </c>
      <c r="J56" s="84">
        <f>SUM(B56:I56)</f>
        <v>0</v>
      </c>
      <c r="K56" s="149"/>
      <c r="L56" s="19"/>
    </row>
    <row r="57" spans="1:12" ht="20.399999999999999" customHeight="1">
      <c r="A57" s="268" t="s">
        <v>130</v>
      </c>
      <c r="B57" s="263"/>
      <c r="C57" s="151"/>
      <c r="D57" s="256">
        <f t="shared" ref="D57:D64" si="17">SUM(B57:C57)</f>
        <v>0</v>
      </c>
      <c r="E57" s="254"/>
      <c r="F57" s="151"/>
      <c r="G57" s="151"/>
      <c r="H57" s="151"/>
      <c r="I57" s="151"/>
      <c r="J57" s="84">
        <f>SUM(B57:I57)</f>
        <v>0</v>
      </c>
      <c r="K57" s="149"/>
    </row>
    <row r="58" spans="1:12" ht="20.399999999999999" customHeight="1">
      <c r="A58" s="269" t="s">
        <v>131</v>
      </c>
      <c r="B58" s="263"/>
      <c r="C58" s="151"/>
      <c r="D58" s="256">
        <f t="shared" si="17"/>
        <v>0</v>
      </c>
      <c r="E58" s="254"/>
      <c r="F58" s="151"/>
      <c r="G58" s="151"/>
      <c r="H58" s="151"/>
      <c r="I58" s="151"/>
      <c r="J58" s="84">
        <f>SUM(B58:I58)</f>
        <v>0</v>
      </c>
      <c r="K58" s="149"/>
    </row>
    <row r="59" spans="1:12" ht="20.399999999999999" customHeight="1">
      <c r="A59" s="269" t="s">
        <v>202</v>
      </c>
      <c r="B59" s="257"/>
      <c r="C59" s="20"/>
      <c r="D59" s="256">
        <f t="shared" si="17"/>
        <v>0</v>
      </c>
      <c r="E59" s="249"/>
      <c r="F59" s="20"/>
      <c r="G59" s="20"/>
      <c r="H59" s="20"/>
      <c r="I59" s="20"/>
      <c r="J59" s="84">
        <f>SUM(B59:I59)</f>
        <v>0</v>
      </c>
      <c r="K59" s="149"/>
    </row>
    <row r="60" spans="1:12" ht="20.399999999999999" customHeight="1">
      <c r="A60" s="269" t="s">
        <v>117</v>
      </c>
      <c r="B60" s="257"/>
      <c r="C60" s="20"/>
      <c r="D60" s="256">
        <f t="shared" si="17"/>
        <v>0</v>
      </c>
      <c r="E60" s="249"/>
      <c r="F60" s="20"/>
      <c r="G60" s="20"/>
      <c r="H60" s="20"/>
      <c r="I60" s="20"/>
      <c r="J60" s="84">
        <f>SUM(B60:I60)</f>
        <v>0</v>
      </c>
      <c r="K60" s="149"/>
    </row>
    <row r="61" spans="1:12" ht="26.4" customHeight="1">
      <c r="A61" s="269"/>
      <c r="B61" s="257"/>
      <c r="C61" s="20"/>
      <c r="D61" s="258"/>
      <c r="E61" s="249"/>
      <c r="F61" s="20"/>
      <c r="G61" s="20"/>
      <c r="H61" s="20"/>
      <c r="I61" s="20"/>
      <c r="J61" s="85"/>
      <c r="K61" s="149"/>
      <c r="L61" s="21"/>
    </row>
    <row r="62" spans="1:12" ht="30" customHeight="1">
      <c r="A62" s="270" t="s">
        <v>75</v>
      </c>
      <c r="B62" s="257"/>
      <c r="C62" s="20"/>
      <c r="D62" s="256">
        <f>SUM(B62:C62)</f>
        <v>0</v>
      </c>
      <c r="E62" s="249"/>
      <c r="F62" s="20"/>
      <c r="G62" s="20"/>
      <c r="H62" s="20"/>
      <c r="I62" s="20"/>
      <c r="J62" s="87">
        <f>SUM(B62:I62)</f>
        <v>0</v>
      </c>
      <c r="K62" s="149"/>
      <c r="L62" s="21"/>
    </row>
    <row r="63" spans="1:12" ht="30" customHeight="1">
      <c r="A63" s="270"/>
      <c r="B63" s="257"/>
      <c r="C63" s="20"/>
      <c r="D63" s="258"/>
      <c r="E63" s="249"/>
      <c r="F63" s="20"/>
      <c r="G63" s="20"/>
      <c r="H63" s="20"/>
      <c r="I63" s="20"/>
      <c r="J63" s="86"/>
      <c r="K63" s="149"/>
      <c r="L63" s="21"/>
    </row>
    <row r="64" spans="1:12" ht="30" customHeight="1">
      <c r="A64" s="270" t="s">
        <v>109</v>
      </c>
      <c r="B64" s="257"/>
      <c r="C64" s="20"/>
      <c r="D64" s="256">
        <f t="shared" si="17"/>
        <v>0</v>
      </c>
      <c r="E64" s="249"/>
      <c r="F64" s="20"/>
      <c r="G64" s="20"/>
      <c r="H64" s="20"/>
      <c r="I64" s="20"/>
      <c r="J64" s="87">
        <f>SUM(B64:I64)</f>
        <v>0</v>
      </c>
      <c r="K64" s="149"/>
      <c r="L64" s="21"/>
    </row>
    <row r="65" spans="1:12" ht="30" customHeight="1">
      <c r="A65" s="270"/>
      <c r="B65" s="257"/>
      <c r="C65" s="20"/>
      <c r="D65" s="258"/>
      <c r="E65" s="249"/>
      <c r="F65" s="20"/>
      <c r="G65" s="20"/>
      <c r="H65" s="20"/>
      <c r="I65" s="20"/>
      <c r="J65" s="86"/>
      <c r="K65" s="149"/>
      <c r="L65" s="21"/>
    </row>
    <row r="66" spans="1:12" ht="21" customHeight="1" thickBot="1">
      <c r="A66" s="271" t="s">
        <v>243</v>
      </c>
      <c r="B66" s="265">
        <f t="shared" ref="B66:J66" si="18">B56+B62+B64</f>
        <v>0</v>
      </c>
      <c r="C66" s="266">
        <f t="shared" si="18"/>
        <v>0</v>
      </c>
      <c r="D66" s="267">
        <f t="shared" si="18"/>
        <v>0</v>
      </c>
      <c r="E66" s="253"/>
      <c r="F66" s="26"/>
      <c r="G66" s="26"/>
      <c r="H66" s="26"/>
      <c r="I66" s="26">
        <f t="shared" si="18"/>
        <v>0</v>
      </c>
      <c r="J66" s="135">
        <f t="shared" si="18"/>
        <v>0</v>
      </c>
      <c r="K66" s="149"/>
    </row>
    <row r="67" spans="1:12">
      <c r="A67" s="166"/>
      <c r="B67" s="132"/>
      <c r="C67" s="132"/>
      <c r="D67" s="132"/>
      <c r="E67" s="132"/>
      <c r="F67" s="132"/>
      <c r="G67" s="132"/>
      <c r="H67" s="132"/>
      <c r="I67" s="132"/>
      <c r="J67" s="132"/>
      <c r="K67" s="168"/>
    </row>
    <row r="68" spans="1:12" ht="13.8" thickBot="1">
      <c r="A68" s="153"/>
      <c r="B68" s="154"/>
      <c r="C68" s="154"/>
      <c r="D68" s="154"/>
      <c r="E68" s="154"/>
      <c r="F68" s="154"/>
      <c r="G68" s="154"/>
      <c r="H68" s="154"/>
      <c r="I68" s="154"/>
      <c r="J68" s="154"/>
      <c r="K68" s="169"/>
    </row>
  </sheetData>
  <mergeCells count="30">
    <mergeCell ref="B7:C7"/>
    <mergeCell ref="B5:G5"/>
    <mergeCell ref="B6:G6"/>
    <mergeCell ref="B10:D10"/>
    <mergeCell ref="E10:I10"/>
    <mergeCell ref="A10:A12"/>
    <mergeCell ref="K10:K12"/>
    <mergeCell ref="J10:J12"/>
    <mergeCell ref="E11:E12"/>
    <mergeCell ref="F11:F12"/>
    <mergeCell ref="G11:G12"/>
    <mergeCell ref="H11:H12"/>
    <mergeCell ref="I11:I12"/>
    <mergeCell ref="B11:B12"/>
    <mergeCell ref="C11:C12"/>
    <mergeCell ref="D11:D12"/>
    <mergeCell ref="K53:K55"/>
    <mergeCell ref="E54:E55"/>
    <mergeCell ref="F54:F55"/>
    <mergeCell ref="G54:G55"/>
    <mergeCell ref="H54:H55"/>
    <mergeCell ref="I54:I55"/>
    <mergeCell ref="B46:B48"/>
    <mergeCell ref="A53:A55"/>
    <mergeCell ref="B53:D53"/>
    <mergeCell ref="E53:I53"/>
    <mergeCell ref="J53:J55"/>
    <mergeCell ref="B54:B55"/>
    <mergeCell ref="C54:C55"/>
    <mergeCell ref="D54:D55"/>
  </mergeCells>
  <phoneticPr fontId="3"/>
  <dataValidations count="1">
    <dataValidation type="list" allowBlank="1" showInputMessage="1" showErrorMessage="1" sqref="B3" xr:uid="{951FE71A-43EB-4F22-91E5-CA36ADA86483}">
      <formula1>$AA$11:$AA$14</formula1>
    </dataValidation>
  </dataValidations>
  <pageMargins left="0.70866141732283472" right="0.70866141732283472" top="0.74803149606299213" bottom="0.74803149606299213" header="0.31496062992125984" footer="0.31496062992125984"/>
  <pageSetup paperSize="9" scale="55" pageOrder="overThenDown" orientation="landscape" cellComments="asDisplayed" r:id="rId1"/>
  <rowBreaks count="1" manualBreakCount="1">
    <brk id="48" max="19"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F024C-8D5A-4D68-A9A5-07843EB1C7BE}">
  <dimension ref="A1:M66"/>
  <sheetViews>
    <sheetView view="pageBreakPreview" topLeftCell="A19" zoomScale="90" zoomScaleNormal="100" zoomScaleSheetLayoutView="90" workbookViewId="0">
      <selection activeCell="G35" sqref="G35"/>
    </sheetView>
  </sheetViews>
  <sheetFormatPr defaultRowHeight="13.2"/>
  <cols>
    <col min="1" max="1" width="30.6640625" bestFit="1" customWidth="1"/>
    <col min="2" max="11" width="20.77734375" customWidth="1"/>
  </cols>
  <sheetData>
    <row r="1" spans="1:11">
      <c r="A1" t="s">
        <v>74</v>
      </c>
    </row>
    <row r="2" spans="1:11">
      <c r="A2" s="14" t="s">
        <v>153</v>
      </c>
      <c r="B2" s="11"/>
      <c r="C2" s="10"/>
      <c r="D2" s="10"/>
      <c r="E2" s="10"/>
      <c r="F2" s="18"/>
      <c r="G2" s="18"/>
      <c r="H2" s="18"/>
      <c r="I2" s="18"/>
      <c r="J2" s="18"/>
      <c r="K2" s="18"/>
    </row>
    <row r="3" spans="1:11">
      <c r="A3" s="11"/>
      <c r="B3" s="11"/>
      <c r="C3" s="10"/>
      <c r="D3" s="10"/>
      <c r="E3" s="10"/>
      <c r="F3" s="18"/>
      <c r="G3" s="18"/>
      <c r="H3" s="18"/>
      <c r="I3" s="18"/>
      <c r="J3" s="18"/>
      <c r="K3" s="18"/>
    </row>
    <row r="4" spans="1:11">
      <c r="A4" s="9" t="s">
        <v>45</v>
      </c>
      <c r="B4" s="1045" t="str">
        <f>IF('様式Ⅲ－３ (記載例)'!G15="","",'様式Ⅲ－３ (記載例)'!G15)</f>
        <v>〇〇事業××拡大コンソーシアム</v>
      </c>
      <c r="C4" s="1045"/>
      <c r="D4" s="1045"/>
      <c r="E4" s="1045"/>
      <c r="F4" s="321"/>
      <c r="G4" s="321"/>
      <c r="H4" s="321"/>
      <c r="I4" s="321"/>
      <c r="J4" s="321"/>
      <c r="K4" s="321"/>
    </row>
    <row r="5" spans="1:11">
      <c r="A5" s="12" t="s">
        <v>46</v>
      </c>
      <c r="B5" s="1046" t="str">
        <f>IF('様式Ⅲ－３'!G16="","",'様式Ⅲ－３'!G16)</f>
        <v/>
      </c>
      <c r="C5" s="1046"/>
      <c r="D5" s="1046"/>
      <c r="E5" s="1046"/>
      <c r="F5" s="10"/>
      <c r="G5" s="10"/>
      <c r="H5" s="10"/>
      <c r="I5" s="10"/>
      <c r="J5" s="10"/>
      <c r="K5" s="10"/>
    </row>
    <row r="6" spans="1:11">
      <c r="A6" s="12" t="s">
        <v>47</v>
      </c>
      <c r="B6" s="547" t="str">
        <f>'様式Ⅲ－３'!B34&amp;"     　　　～"</f>
        <v>開始：平成○○年○月○日     　　　～</v>
      </c>
      <c r="C6" s="548"/>
      <c r="D6" s="549" t="str">
        <f>'様式Ⅲ－３'!B35</f>
        <v>完了：平成○○年○月○日</v>
      </c>
      <c r="E6" s="548"/>
      <c r="G6" s="18"/>
      <c r="H6" s="18"/>
      <c r="I6" s="18"/>
      <c r="J6" s="18"/>
      <c r="K6" s="18"/>
    </row>
    <row r="7" spans="1:11">
      <c r="A7" s="18"/>
      <c r="B7" s="18"/>
      <c r="C7" s="18"/>
      <c r="D7" s="18"/>
      <c r="E7" s="18"/>
      <c r="F7" s="18"/>
      <c r="G7" s="18"/>
      <c r="H7" s="18"/>
      <c r="I7" s="18"/>
      <c r="J7" s="18"/>
      <c r="K7" s="18"/>
    </row>
    <row r="8" spans="1:11" ht="36.6" customHeight="1" thickBot="1">
      <c r="A8" s="155" t="s">
        <v>128</v>
      </c>
      <c r="B8" s="18"/>
      <c r="C8" s="18"/>
      <c r="D8" s="18"/>
      <c r="E8" s="18"/>
      <c r="F8" s="18"/>
      <c r="G8" s="18"/>
      <c r="H8" s="18"/>
      <c r="I8" s="18"/>
      <c r="J8" s="18"/>
      <c r="K8" s="18"/>
    </row>
    <row r="9" spans="1:11" ht="36.6" customHeight="1">
      <c r="A9" s="1012" t="s">
        <v>154</v>
      </c>
      <c r="B9" s="825" t="s">
        <v>156</v>
      </c>
      <c r="C9" s="826"/>
      <c r="D9" s="827"/>
      <c r="E9" s="1043"/>
      <c r="F9" s="1044"/>
      <c r="G9" s="1044"/>
      <c r="H9" s="1044"/>
      <c r="I9" s="1044"/>
      <c r="J9" s="1018" t="s">
        <v>48</v>
      </c>
      <c r="K9" s="1025" t="s">
        <v>49</v>
      </c>
    </row>
    <row r="10" spans="1:11" ht="36.6" customHeight="1">
      <c r="A10" s="1012"/>
      <c r="B10" s="1056" t="s">
        <v>135</v>
      </c>
      <c r="C10" s="897" t="s">
        <v>158</v>
      </c>
      <c r="D10" s="873" t="s">
        <v>155</v>
      </c>
      <c r="E10" s="1030"/>
      <c r="F10" s="1032"/>
      <c r="G10" s="1032"/>
      <c r="H10" s="1032"/>
      <c r="I10" s="1032"/>
      <c r="J10" s="1019"/>
      <c r="K10" s="1026"/>
    </row>
    <row r="11" spans="1:11" s="21" customFormat="1" ht="53.4" customHeight="1">
      <c r="A11" s="1012"/>
      <c r="B11" s="1057"/>
      <c r="C11" s="898"/>
      <c r="D11" s="874"/>
      <c r="E11" s="1031"/>
      <c r="F11" s="1033"/>
      <c r="G11" s="1033"/>
      <c r="H11" s="1033"/>
      <c r="I11" s="1033"/>
      <c r="J11" s="1020"/>
      <c r="K11" s="1027"/>
    </row>
    <row r="12" spans="1:11" s="21" customFormat="1" ht="15.6" customHeight="1">
      <c r="A12" s="236" t="s">
        <v>108</v>
      </c>
      <c r="B12" s="94">
        <f>B14+B18+B22+B27</f>
        <v>0</v>
      </c>
      <c r="C12" s="94">
        <f t="shared" ref="C12:F12" si="0">C14+C18+C22+C28+C30+C32+C34</f>
        <v>0</v>
      </c>
      <c r="D12" s="94">
        <f>SUM(B12:C12)</f>
        <v>0</v>
      </c>
      <c r="E12" s="94">
        <f>E14+E18+E22+E28+E30+E32+E34</f>
        <v>0</v>
      </c>
      <c r="F12" s="94">
        <f t="shared" si="0"/>
        <v>0</v>
      </c>
      <c r="G12" s="94"/>
      <c r="H12" s="170"/>
      <c r="I12" s="170"/>
      <c r="J12" s="90">
        <f>SUM(D12:I12)</f>
        <v>0</v>
      </c>
      <c r="K12" s="91"/>
    </row>
    <row r="13" spans="1:11" s="21" customFormat="1" ht="15.6" customHeight="1">
      <c r="A13" s="24"/>
      <c r="B13" s="20"/>
      <c r="C13" s="20"/>
      <c r="D13" s="20"/>
      <c r="E13" s="20"/>
      <c r="F13" s="20"/>
      <c r="G13" s="20"/>
      <c r="H13" s="82"/>
      <c r="I13" s="82"/>
      <c r="J13" s="85"/>
      <c r="K13" s="83"/>
    </row>
    <row r="14" spans="1:11" s="21" customFormat="1" ht="15.6" customHeight="1">
      <c r="A14" s="586" t="s">
        <v>99</v>
      </c>
      <c r="B14" s="94">
        <f>SUM(B15:B16)</f>
        <v>0</v>
      </c>
      <c r="C14" s="88">
        <f t="shared" ref="C14:F14" si="1">SUM(C15:C16)</f>
        <v>0</v>
      </c>
      <c r="D14" s="94">
        <f>SUM(B14:C14)</f>
        <v>0</v>
      </c>
      <c r="E14" s="88">
        <f t="shared" si="1"/>
        <v>0</v>
      </c>
      <c r="F14" s="88">
        <f t="shared" si="1"/>
        <v>0</v>
      </c>
      <c r="G14" s="88"/>
      <c r="H14" s="89"/>
      <c r="I14" s="89"/>
      <c r="J14" s="90">
        <f>SUM(D14:I14)</f>
        <v>0</v>
      </c>
      <c r="K14" s="91"/>
    </row>
    <row r="15" spans="1:11" s="21" customFormat="1" ht="15.6" customHeight="1">
      <c r="A15" s="24" t="s">
        <v>100</v>
      </c>
      <c r="B15" s="20"/>
      <c r="C15" s="20"/>
      <c r="D15" s="94">
        <f t="shared" ref="D15:D16" si="2">SUM(B15:C15)</f>
        <v>0</v>
      </c>
      <c r="E15" s="20"/>
      <c r="F15" s="20"/>
      <c r="G15" s="20"/>
      <c r="H15" s="82"/>
      <c r="I15" s="82"/>
      <c r="J15" s="90">
        <f t="shared" ref="J15:J16" si="3">SUM(D15:I15)</f>
        <v>0</v>
      </c>
      <c r="K15" s="83"/>
    </row>
    <row r="16" spans="1:11" s="21" customFormat="1" ht="15.6" customHeight="1">
      <c r="A16" s="24" t="s">
        <v>101</v>
      </c>
      <c r="B16" s="20"/>
      <c r="C16" s="20"/>
      <c r="D16" s="94">
        <f t="shared" si="2"/>
        <v>0</v>
      </c>
      <c r="E16" s="20"/>
      <c r="F16" s="20"/>
      <c r="G16" s="20"/>
      <c r="H16" s="82"/>
      <c r="I16" s="82"/>
      <c r="J16" s="90">
        <f t="shared" si="3"/>
        <v>0</v>
      </c>
      <c r="K16" s="83"/>
    </row>
    <row r="17" spans="1:11" s="21" customFormat="1" ht="15.6" customHeight="1">
      <c r="A17" s="24"/>
      <c r="B17" s="20"/>
      <c r="C17" s="20"/>
      <c r="D17" s="20"/>
      <c r="E17" s="20"/>
      <c r="F17" s="20"/>
      <c r="G17" s="20"/>
      <c r="H17" s="82"/>
      <c r="I17" s="82"/>
      <c r="J17" s="85"/>
      <c r="K17" s="83"/>
    </row>
    <row r="18" spans="1:11" s="21" customFormat="1" ht="15.6" customHeight="1">
      <c r="A18" s="586" t="s">
        <v>102</v>
      </c>
      <c r="B18" s="94">
        <f>SUM(B19:B20)</f>
        <v>0</v>
      </c>
      <c r="C18" s="88">
        <f t="shared" ref="C18:F18" si="4">SUM(C19:C20)</f>
        <v>0</v>
      </c>
      <c r="D18" s="94">
        <f>SUM(B18:C18)</f>
        <v>0</v>
      </c>
      <c r="E18" s="88">
        <f t="shared" si="4"/>
        <v>0</v>
      </c>
      <c r="F18" s="88">
        <f t="shared" si="4"/>
        <v>0</v>
      </c>
      <c r="G18" s="88"/>
      <c r="H18" s="89"/>
      <c r="I18" s="89"/>
      <c r="J18" s="90">
        <f>SUM(D18:I18)</f>
        <v>0</v>
      </c>
      <c r="K18" s="91"/>
    </row>
    <row r="19" spans="1:11" s="21" customFormat="1" ht="15.6" customHeight="1">
      <c r="A19" s="24" t="s">
        <v>97</v>
      </c>
      <c r="B19" s="20"/>
      <c r="C19" s="20"/>
      <c r="D19" s="94">
        <f t="shared" ref="D19:D20" si="5">SUM(B19:C19)</f>
        <v>0</v>
      </c>
      <c r="E19" s="20"/>
      <c r="F19" s="20"/>
      <c r="G19" s="20"/>
      <c r="H19" s="82"/>
      <c r="I19" s="82"/>
      <c r="J19" s="90">
        <f t="shared" ref="J19:J20" si="6">SUM(D19:I19)</f>
        <v>0</v>
      </c>
      <c r="K19" s="83"/>
    </row>
    <row r="20" spans="1:11" s="21" customFormat="1" ht="15.6" customHeight="1">
      <c r="A20" s="24" t="s">
        <v>256</v>
      </c>
      <c r="B20" s="20"/>
      <c r="C20" s="20"/>
      <c r="D20" s="94">
        <f t="shared" si="5"/>
        <v>0</v>
      </c>
      <c r="E20" s="20"/>
      <c r="F20" s="20"/>
      <c r="G20" s="20"/>
      <c r="H20" s="82"/>
      <c r="I20" s="82"/>
      <c r="J20" s="90">
        <f t="shared" si="6"/>
        <v>0</v>
      </c>
      <c r="K20" s="83"/>
    </row>
    <row r="21" spans="1:11" s="21" customFormat="1" ht="15.6" customHeight="1">
      <c r="A21" s="24"/>
      <c r="B21" s="20"/>
      <c r="C21" s="20"/>
      <c r="D21" s="20"/>
      <c r="E21" s="20"/>
      <c r="F21" s="20"/>
      <c r="G21" s="20"/>
      <c r="H21" s="82"/>
      <c r="I21" s="82"/>
      <c r="J21" s="85"/>
      <c r="K21" s="83"/>
    </row>
    <row r="22" spans="1:11" s="21" customFormat="1" ht="15.6" customHeight="1">
      <c r="A22" s="586" t="s">
        <v>149</v>
      </c>
      <c r="B22" s="88">
        <f>SUM(B23:B25)</f>
        <v>0</v>
      </c>
      <c r="C22" s="88">
        <f t="shared" ref="C22:F22" si="7">SUM(C23:C25)</f>
        <v>0</v>
      </c>
      <c r="D22" s="94">
        <f>SUM(B22:C22)</f>
        <v>0</v>
      </c>
      <c r="E22" s="88">
        <f t="shared" si="7"/>
        <v>0</v>
      </c>
      <c r="F22" s="88">
        <f t="shared" si="7"/>
        <v>0</v>
      </c>
      <c r="G22" s="88"/>
      <c r="H22" s="89"/>
      <c r="I22" s="89"/>
      <c r="J22" s="90">
        <f>SUM(D22:I22)</f>
        <v>0</v>
      </c>
      <c r="K22" s="91"/>
    </row>
    <row r="23" spans="1:11" s="21" customFormat="1" ht="15.6" customHeight="1">
      <c r="A23" s="92" t="s">
        <v>103</v>
      </c>
      <c r="B23" s="20"/>
      <c r="C23" s="20"/>
      <c r="D23" s="94">
        <f t="shared" ref="D23:D25" si="8">SUM(B23:C23)</f>
        <v>0</v>
      </c>
      <c r="E23" s="20"/>
      <c r="F23" s="20"/>
      <c r="G23" s="20"/>
      <c r="H23" s="82"/>
      <c r="I23" s="82"/>
      <c r="J23" s="90">
        <f t="shared" ref="J23:J24" si="9">SUM(D23:I23)</f>
        <v>0</v>
      </c>
      <c r="K23" s="83"/>
    </row>
    <row r="24" spans="1:11" s="21" customFormat="1" ht="15.6" customHeight="1">
      <c r="A24" s="25" t="s">
        <v>50</v>
      </c>
      <c r="B24" s="20"/>
      <c r="C24" s="20"/>
      <c r="D24" s="94">
        <f t="shared" si="8"/>
        <v>0</v>
      </c>
      <c r="E24" s="20"/>
      <c r="F24" s="20"/>
      <c r="G24" s="20"/>
      <c r="H24" s="82"/>
      <c r="I24" s="82"/>
      <c r="J24" s="90">
        <f t="shared" si="9"/>
        <v>0</v>
      </c>
      <c r="K24" s="83"/>
    </row>
    <row r="25" spans="1:11" s="21" customFormat="1" ht="15.6" customHeight="1">
      <c r="A25" s="25" t="s">
        <v>51</v>
      </c>
      <c r="B25" s="20"/>
      <c r="C25" s="20"/>
      <c r="D25" s="94">
        <f t="shared" si="8"/>
        <v>0</v>
      </c>
      <c r="E25" s="20"/>
      <c r="F25" s="20"/>
      <c r="G25" s="20"/>
      <c r="H25" s="82"/>
      <c r="I25" s="82"/>
      <c r="J25" s="85"/>
      <c r="K25" s="83"/>
    </row>
    <row r="26" spans="1:11" s="21" customFormat="1" ht="15.6" customHeight="1">
      <c r="A26" s="25"/>
      <c r="B26" s="20"/>
      <c r="C26" s="20"/>
      <c r="D26" s="20"/>
      <c r="E26" s="20"/>
      <c r="F26" s="20"/>
      <c r="G26" s="20"/>
      <c r="H26" s="82"/>
      <c r="I26" s="82"/>
      <c r="J26" s="85"/>
      <c r="K26" s="83"/>
    </row>
    <row r="27" spans="1:11" s="21" customFormat="1" ht="15.6" customHeight="1">
      <c r="A27" s="586" t="s">
        <v>150</v>
      </c>
      <c r="B27" s="88">
        <f>SUM(B28:B33)</f>
        <v>0</v>
      </c>
      <c r="C27" s="88">
        <f t="shared" ref="C27:F27" si="10">SUM(C28:C33)</f>
        <v>0</v>
      </c>
      <c r="D27" s="94">
        <f>SUM(B27:C27)</f>
        <v>0</v>
      </c>
      <c r="E27" s="88">
        <f t="shared" si="10"/>
        <v>0</v>
      </c>
      <c r="F27" s="88">
        <f t="shared" si="10"/>
        <v>0</v>
      </c>
      <c r="G27" s="88"/>
      <c r="H27" s="89"/>
      <c r="I27" s="89"/>
      <c r="J27" s="90">
        <f>SUM(D27:I27)</f>
        <v>0</v>
      </c>
      <c r="K27" s="91"/>
    </row>
    <row r="28" spans="1:11" s="21" customFormat="1" ht="15.6" customHeight="1">
      <c r="A28" s="25" t="s">
        <v>254</v>
      </c>
      <c r="B28" s="20"/>
      <c r="C28" s="20"/>
      <c r="D28" s="94">
        <f t="shared" ref="D28:D33" si="11">SUM(B28:C28)</f>
        <v>0</v>
      </c>
      <c r="E28" s="20"/>
      <c r="F28" s="20"/>
      <c r="G28" s="20"/>
      <c r="H28" s="82"/>
      <c r="I28" s="82"/>
      <c r="J28" s="90">
        <f t="shared" ref="J28:J33" si="12">SUM(D28:I28)</f>
        <v>0</v>
      </c>
      <c r="K28" s="83"/>
    </row>
    <row r="29" spans="1:11" s="21" customFormat="1" ht="15.6" customHeight="1">
      <c r="A29" s="25" t="s">
        <v>232</v>
      </c>
      <c r="B29" s="20"/>
      <c r="C29" s="20"/>
      <c r="D29" s="94">
        <f t="shared" si="11"/>
        <v>0</v>
      </c>
      <c r="E29" s="20"/>
      <c r="F29" s="20"/>
      <c r="G29" s="20"/>
      <c r="H29" s="82"/>
      <c r="I29" s="82"/>
      <c r="J29" s="90">
        <f t="shared" si="12"/>
        <v>0</v>
      </c>
      <c r="K29" s="83"/>
    </row>
    <row r="30" spans="1:11" s="21" customFormat="1" ht="15.6" customHeight="1">
      <c r="A30" s="25" t="s">
        <v>255</v>
      </c>
      <c r="B30" s="20"/>
      <c r="C30" s="20"/>
      <c r="D30" s="94">
        <f t="shared" si="11"/>
        <v>0</v>
      </c>
      <c r="E30" s="20"/>
      <c r="F30" s="20"/>
      <c r="G30" s="20"/>
      <c r="H30" s="82"/>
      <c r="I30" s="82"/>
      <c r="J30" s="90">
        <f t="shared" si="12"/>
        <v>0</v>
      </c>
      <c r="K30" s="83"/>
    </row>
    <row r="31" spans="1:11" s="21" customFormat="1" ht="15.6" customHeight="1">
      <c r="A31" s="25" t="s">
        <v>233</v>
      </c>
      <c r="B31" s="20"/>
      <c r="C31" s="20"/>
      <c r="D31" s="94">
        <f t="shared" si="11"/>
        <v>0</v>
      </c>
      <c r="E31" s="20"/>
      <c r="F31" s="20"/>
      <c r="G31" s="20"/>
      <c r="H31" s="82"/>
      <c r="I31" s="82"/>
      <c r="J31" s="90">
        <f t="shared" si="12"/>
        <v>0</v>
      </c>
      <c r="K31" s="83"/>
    </row>
    <row r="32" spans="1:11" s="21" customFormat="1" ht="15.6" customHeight="1">
      <c r="A32" s="25" t="s">
        <v>253</v>
      </c>
      <c r="B32" s="20"/>
      <c r="C32" s="20"/>
      <c r="D32" s="94">
        <f t="shared" si="11"/>
        <v>0</v>
      </c>
      <c r="E32" s="20"/>
      <c r="F32" s="20"/>
      <c r="G32" s="20"/>
      <c r="H32" s="82"/>
      <c r="I32" s="82"/>
      <c r="J32" s="90">
        <f t="shared" si="12"/>
        <v>0</v>
      </c>
      <c r="K32" s="83"/>
    </row>
    <row r="33" spans="1:13" s="21" customFormat="1" ht="15.6" customHeight="1">
      <c r="A33" s="25" t="s">
        <v>107</v>
      </c>
      <c r="B33" s="20"/>
      <c r="C33" s="20"/>
      <c r="D33" s="94">
        <f t="shared" si="11"/>
        <v>0</v>
      </c>
      <c r="E33" s="20"/>
      <c r="F33" s="20"/>
      <c r="G33" s="20"/>
      <c r="H33" s="82"/>
      <c r="I33" s="82"/>
      <c r="J33" s="90">
        <f t="shared" si="12"/>
        <v>0</v>
      </c>
      <c r="K33" s="83"/>
    </row>
    <row r="34" spans="1:13" s="21" customFormat="1" ht="15.6" customHeight="1">
      <c r="A34" s="119"/>
      <c r="B34" s="20"/>
      <c r="C34" s="22"/>
      <c r="D34" s="22"/>
      <c r="E34" s="22"/>
      <c r="F34" s="23"/>
      <c r="G34" s="23"/>
      <c r="H34" s="173"/>
      <c r="I34" s="173"/>
      <c r="J34" s="85"/>
      <c r="K34" s="83"/>
    </row>
    <row r="35" spans="1:13" s="21" customFormat="1" ht="15.6" customHeight="1">
      <c r="A35" s="237" t="s">
        <v>117</v>
      </c>
      <c r="B35" s="88">
        <f>SUM(B36:B37)</f>
        <v>0</v>
      </c>
      <c r="C35" s="95"/>
      <c r="D35" s="94">
        <f>SUM(B35:C35)</f>
        <v>0</v>
      </c>
      <c r="E35" s="95"/>
      <c r="F35" s="96"/>
      <c r="G35" s="96"/>
      <c r="H35" s="174"/>
      <c r="I35" s="174"/>
      <c r="J35" s="90">
        <f>SUM(D35:I35)</f>
        <v>0</v>
      </c>
      <c r="K35" s="91"/>
    </row>
    <row r="36" spans="1:13" s="21" customFormat="1" ht="15.6" customHeight="1">
      <c r="A36" s="120" t="s">
        <v>118</v>
      </c>
      <c r="B36" s="20"/>
      <c r="C36" s="22"/>
      <c r="D36" s="94">
        <f t="shared" ref="D36:D37" si="13">SUM(B36:C36)</f>
        <v>0</v>
      </c>
      <c r="E36" s="22"/>
      <c r="F36" s="23"/>
      <c r="G36" s="23"/>
      <c r="H36" s="173"/>
      <c r="I36" s="173"/>
      <c r="J36" s="90">
        <f t="shared" ref="J36:J37" si="14">SUM(D36:I36)</f>
        <v>0</v>
      </c>
      <c r="K36" s="83"/>
    </row>
    <row r="37" spans="1:13" s="21" customFormat="1" ht="15.6" customHeight="1">
      <c r="A37" s="119" t="s">
        <v>119</v>
      </c>
      <c r="B37" s="20"/>
      <c r="C37" s="22"/>
      <c r="D37" s="94">
        <f t="shared" si="13"/>
        <v>0</v>
      </c>
      <c r="E37" s="22"/>
      <c r="F37" s="23"/>
      <c r="G37" s="23"/>
      <c r="H37" s="173"/>
      <c r="I37" s="173"/>
      <c r="J37" s="90">
        <f t="shared" si="14"/>
        <v>0</v>
      </c>
      <c r="K37" s="83"/>
    </row>
    <row r="38" spans="1:13" s="21" customFormat="1" ht="15.6" customHeight="1">
      <c r="A38" s="25"/>
      <c r="B38" s="20"/>
      <c r="C38" s="22"/>
      <c r="D38" s="22"/>
      <c r="E38" s="22"/>
      <c r="F38" s="23"/>
      <c r="G38" s="23"/>
      <c r="H38" s="173"/>
      <c r="I38" s="173"/>
      <c r="J38" s="85"/>
      <c r="K38" s="83"/>
    </row>
    <row r="39" spans="1:13" s="21" customFormat="1" ht="15.6" customHeight="1">
      <c r="A39" s="25"/>
      <c r="B39" s="20"/>
      <c r="C39" s="22"/>
      <c r="D39" s="22"/>
      <c r="E39" s="22"/>
      <c r="F39" s="23"/>
      <c r="G39" s="23"/>
      <c r="H39" s="173"/>
      <c r="I39" s="173"/>
      <c r="J39" s="85"/>
      <c r="K39" s="83"/>
    </row>
    <row r="40" spans="1:13" s="21" customFormat="1" ht="15.6" customHeight="1">
      <c r="A40" s="25"/>
      <c r="B40" s="20"/>
      <c r="C40" s="22"/>
      <c r="D40" s="22"/>
      <c r="E40" s="22"/>
      <c r="F40" s="23"/>
      <c r="G40" s="23"/>
      <c r="H40" s="173"/>
      <c r="I40" s="173"/>
      <c r="J40" s="85"/>
      <c r="K40" s="83"/>
    </row>
    <row r="41" spans="1:13" s="27" customFormat="1" ht="15.6" customHeight="1" thickBot="1">
      <c r="A41" s="329" t="s">
        <v>55</v>
      </c>
      <c r="B41" s="325">
        <f>B27+B22+B18+B14+B35</f>
        <v>0</v>
      </c>
      <c r="C41" s="325">
        <f>C27+C22+C18+C14+C35</f>
        <v>0</v>
      </c>
      <c r="D41" s="326">
        <f t="shared" ref="D41:D45" si="15">SUM(B41:C41)</f>
        <v>0</v>
      </c>
      <c r="E41" s="325">
        <f t="shared" ref="E41:F41" si="16">E27+E22+E18+E14+E35</f>
        <v>0</v>
      </c>
      <c r="F41" s="325">
        <f t="shared" si="16"/>
        <v>0</v>
      </c>
      <c r="G41" s="325"/>
      <c r="H41" s="327"/>
      <c r="I41" s="327"/>
      <c r="J41" s="330">
        <f>SUM(D41:I41)</f>
        <v>0</v>
      </c>
      <c r="K41" s="331"/>
      <c r="L41" s="21"/>
      <c r="M41" s="21"/>
    </row>
    <row r="42" spans="1:13" s="21" customFormat="1" ht="40.799999999999997" customHeight="1">
      <c r="A42" s="274" t="s">
        <v>152</v>
      </c>
      <c r="B42" s="275">
        <f t="shared" ref="B42:C42" si="17">ROUNDUP(B43/2,0)</f>
        <v>0</v>
      </c>
      <c r="C42" s="275">
        <f t="shared" si="17"/>
        <v>0</v>
      </c>
      <c r="D42" s="332">
        <f t="shared" si="15"/>
        <v>0</v>
      </c>
      <c r="E42" s="272"/>
      <c r="F42" s="179"/>
      <c r="G42" s="179"/>
      <c r="H42" s="179"/>
      <c r="I42" s="179"/>
      <c r="J42" s="179"/>
      <c r="K42" s="180"/>
      <c r="L42" s="181"/>
    </row>
    <row r="43" spans="1:13" s="21" customFormat="1" ht="23.4" customHeight="1">
      <c r="A43" s="276" t="s">
        <v>56</v>
      </c>
      <c r="B43" s="28">
        <f>'添付 委託費集計'!B45</f>
        <v>0</v>
      </c>
      <c r="C43" s="28">
        <f>'添付 委託費集計'!C45</f>
        <v>0</v>
      </c>
      <c r="D43" s="260">
        <f t="shared" si="15"/>
        <v>0</v>
      </c>
      <c r="E43" s="273"/>
      <c r="F43" s="182"/>
      <c r="G43" s="182"/>
      <c r="H43" s="182"/>
      <c r="I43" s="182"/>
      <c r="J43" s="182"/>
      <c r="K43" s="180"/>
      <c r="L43" s="181"/>
    </row>
    <row r="44" spans="1:13" s="21" customFormat="1" ht="23.4" customHeight="1">
      <c r="A44" s="277" t="s">
        <v>76</v>
      </c>
      <c r="B44" s="334"/>
      <c r="C44" s="334"/>
      <c r="D44" s="260">
        <f t="shared" si="15"/>
        <v>0</v>
      </c>
      <c r="E44" s="273"/>
      <c r="F44" s="182"/>
      <c r="G44" s="182"/>
      <c r="H44" s="182"/>
      <c r="I44" s="182"/>
      <c r="J44" s="182"/>
      <c r="K44" s="180"/>
      <c r="L44" s="181"/>
    </row>
    <row r="45" spans="1:13" s="21" customFormat="1" ht="33.6" customHeight="1" thickBot="1">
      <c r="A45" s="278" t="s">
        <v>134</v>
      </c>
      <c r="B45" s="29">
        <f t="shared" ref="B45:C45" si="18">B41+B44-B42</f>
        <v>0</v>
      </c>
      <c r="C45" s="29">
        <f t="shared" si="18"/>
        <v>0</v>
      </c>
      <c r="D45" s="333">
        <f t="shared" si="15"/>
        <v>0</v>
      </c>
      <c r="E45" s="272"/>
      <c r="F45" s="179"/>
      <c r="G45" s="179"/>
      <c r="H45" s="179"/>
      <c r="I45" s="179"/>
      <c r="J45" s="179"/>
      <c r="K45" s="180"/>
      <c r="L45" s="181"/>
    </row>
    <row r="46" spans="1:13" s="21" customFormat="1" ht="33.6" customHeight="1">
      <c r="A46" s="176"/>
      <c r="B46" s="1060" t="s">
        <v>252</v>
      </c>
      <c r="C46" s="1062" t="s">
        <v>229</v>
      </c>
      <c r="D46" s="178"/>
      <c r="E46" s="178"/>
      <c r="F46" s="178"/>
      <c r="G46" s="178"/>
      <c r="H46" s="178"/>
      <c r="I46" s="178"/>
      <c r="J46" s="179"/>
      <c r="K46" s="180"/>
    </row>
    <row r="47" spans="1:13" s="21" customFormat="1" ht="33.6" customHeight="1">
      <c r="A47" s="176"/>
      <c r="B47" s="1061"/>
      <c r="C47" s="1063"/>
      <c r="D47" s="178"/>
      <c r="E47" s="178"/>
      <c r="F47" s="178"/>
      <c r="G47" s="178"/>
      <c r="H47" s="178"/>
      <c r="I47" s="178"/>
      <c r="J47" s="179"/>
      <c r="K47" s="180"/>
    </row>
    <row r="48" spans="1:13" s="21" customFormat="1" ht="33.6" customHeight="1">
      <c r="A48" s="176"/>
      <c r="B48" s="1061"/>
      <c r="C48" s="1063"/>
      <c r="D48" s="178"/>
      <c r="E48" s="178"/>
      <c r="F48" s="178"/>
      <c r="G48" s="178"/>
      <c r="H48" s="178"/>
      <c r="I48" s="178"/>
      <c r="J48" s="179"/>
      <c r="K48" s="180"/>
    </row>
    <row r="49" spans="1:12" s="21" customFormat="1" ht="33.6" customHeight="1">
      <c r="A49" s="176"/>
      <c r="B49" s="177"/>
      <c r="C49" s="178"/>
      <c r="D49" s="178"/>
      <c r="E49" s="178"/>
      <c r="F49" s="178"/>
      <c r="G49" s="178"/>
      <c r="H49" s="178"/>
      <c r="I49" s="178"/>
      <c r="J49" s="179"/>
      <c r="K49" s="180"/>
    </row>
    <row r="50" spans="1:12" ht="28.8" customHeight="1" thickBot="1">
      <c r="A50" s="155" t="s">
        <v>129</v>
      </c>
      <c r="B50" s="18"/>
      <c r="C50" s="18"/>
      <c r="D50" s="18"/>
      <c r="E50" s="18"/>
      <c r="F50" s="18"/>
      <c r="G50" s="18"/>
      <c r="H50" s="18"/>
      <c r="I50" s="18"/>
      <c r="J50" s="18"/>
      <c r="K50" s="18"/>
    </row>
    <row r="51" spans="1:12" ht="28.8" customHeight="1">
      <c r="A51" s="1053" t="s">
        <v>154</v>
      </c>
      <c r="B51" s="825" t="s">
        <v>156</v>
      </c>
      <c r="C51" s="826"/>
      <c r="D51" s="827"/>
      <c r="E51" s="1055"/>
      <c r="F51" s="1041"/>
      <c r="G51" s="1041"/>
      <c r="H51" s="1041"/>
      <c r="I51" s="1041"/>
      <c r="J51" s="1018" t="s">
        <v>48</v>
      </c>
      <c r="K51" s="1018" t="s">
        <v>49</v>
      </c>
    </row>
    <row r="52" spans="1:12" ht="28.8" customHeight="1">
      <c r="A52" s="1054"/>
      <c r="B52" s="1058" t="str">
        <f>IF(B10="","",B10)</f>
        <v>株　〇〇</v>
      </c>
      <c r="C52" s="1049" t="str">
        <f>IF(C10="","",C10)</f>
        <v>××商事</v>
      </c>
      <c r="D52" s="1051" t="s">
        <v>155</v>
      </c>
      <c r="E52" s="1047"/>
      <c r="F52" s="1028"/>
      <c r="G52" s="1028"/>
      <c r="H52" s="1028"/>
      <c r="I52" s="1028"/>
      <c r="J52" s="1019"/>
      <c r="K52" s="1019"/>
    </row>
    <row r="53" spans="1:12" ht="51.6" customHeight="1">
      <c r="A53" s="1054"/>
      <c r="B53" s="1059"/>
      <c r="C53" s="1050"/>
      <c r="D53" s="1052"/>
      <c r="E53" s="1048"/>
      <c r="F53" s="1029"/>
      <c r="G53" s="1029"/>
      <c r="H53" s="1029"/>
      <c r="I53" s="1029"/>
      <c r="J53" s="1020"/>
      <c r="K53" s="1020"/>
      <c r="L53" s="21"/>
    </row>
    <row r="54" spans="1:12" ht="19.95" customHeight="1">
      <c r="A54" s="322" t="s">
        <v>108</v>
      </c>
      <c r="B54" s="94">
        <f>SUM(B55:B58)</f>
        <v>0</v>
      </c>
      <c r="C54" s="94">
        <f t="shared" ref="C54:I54" si="19">SUM(C55:C58)</f>
        <v>0</v>
      </c>
      <c r="D54" s="94">
        <f>SUM(B54:C54)</f>
        <v>0</v>
      </c>
      <c r="E54" s="94">
        <f t="shared" si="19"/>
        <v>0</v>
      </c>
      <c r="F54" s="94">
        <f t="shared" si="19"/>
        <v>0</v>
      </c>
      <c r="G54" s="94">
        <f t="shared" si="19"/>
        <v>0</v>
      </c>
      <c r="H54" s="94"/>
      <c r="I54" s="94">
        <f t="shared" si="19"/>
        <v>0</v>
      </c>
      <c r="J54" s="90">
        <f>SUM(D54:I54)</f>
        <v>0</v>
      </c>
      <c r="K54" s="149"/>
      <c r="L54" s="21"/>
    </row>
    <row r="55" spans="1:12" ht="19.95" customHeight="1">
      <c r="A55" s="150" t="s">
        <v>99</v>
      </c>
      <c r="B55" s="151"/>
      <c r="C55" s="20"/>
      <c r="D55" s="94">
        <f t="shared" ref="D55:D62" si="20">SUM(B55:C55)</f>
        <v>0</v>
      </c>
      <c r="E55" s="20"/>
      <c r="F55" s="20"/>
      <c r="G55" s="20"/>
      <c r="H55" s="82"/>
      <c r="I55" s="82"/>
      <c r="J55" s="90">
        <f t="shared" ref="J55:J62" si="21">SUM(D55:I55)</f>
        <v>0</v>
      </c>
      <c r="K55" s="149"/>
      <c r="L55" s="21"/>
    </row>
    <row r="56" spans="1:12" ht="19.95" customHeight="1">
      <c r="A56" s="150" t="s">
        <v>131</v>
      </c>
      <c r="B56" s="151"/>
      <c r="C56" s="20"/>
      <c r="D56" s="94">
        <f t="shared" si="20"/>
        <v>0</v>
      </c>
      <c r="E56" s="20"/>
      <c r="F56" s="20"/>
      <c r="G56" s="20"/>
      <c r="H56" s="82"/>
      <c r="I56" s="82"/>
      <c r="J56" s="90">
        <f t="shared" si="21"/>
        <v>0</v>
      </c>
      <c r="K56" s="149"/>
      <c r="L56" s="21"/>
    </row>
    <row r="57" spans="1:12" ht="19.95" customHeight="1">
      <c r="A57" s="152" t="s">
        <v>114</v>
      </c>
      <c r="B57" s="20"/>
      <c r="C57" s="20"/>
      <c r="D57" s="94">
        <f t="shared" si="20"/>
        <v>0</v>
      </c>
      <c r="E57" s="20"/>
      <c r="F57" s="20"/>
      <c r="G57" s="20"/>
      <c r="H57" s="82"/>
      <c r="I57" s="82"/>
      <c r="J57" s="90">
        <f t="shared" si="21"/>
        <v>0</v>
      </c>
      <c r="K57" s="149"/>
      <c r="L57" s="21"/>
    </row>
    <row r="58" spans="1:12" ht="19.95" customHeight="1">
      <c r="A58" s="152" t="s">
        <v>115</v>
      </c>
      <c r="B58" s="20"/>
      <c r="C58" s="20"/>
      <c r="D58" s="94">
        <f t="shared" si="20"/>
        <v>0</v>
      </c>
      <c r="E58" s="20"/>
      <c r="F58" s="20"/>
      <c r="G58" s="20"/>
      <c r="H58" s="82"/>
      <c r="I58" s="82"/>
      <c r="J58" s="90">
        <f t="shared" si="21"/>
        <v>0</v>
      </c>
      <c r="K58" s="149"/>
      <c r="L58" s="21"/>
    </row>
    <row r="59" spans="1:12" ht="19.95" customHeight="1">
      <c r="A59" s="152"/>
      <c r="B59" s="20"/>
      <c r="C59" s="20"/>
      <c r="D59" s="20"/>
      <c r="E59" s="20"/>
      <c r="F59" s="20"/>
      <c r="G59" s="20"/>
      <c r="H59" s="82"/>
      <c r="I59" s="82"/>
      <c r="J59" s="85"/>
      <c r="K59" s="149"/>
      <c r="L59" s="21"/>
    </row>
    <row r="60" spans="1:12" ht="19.95" customHeight="1">
      <c r="A60" s="323" t="s">
        <v>117</v>
      </c>
      <c r="B60" s="88">
        <f>SUM(B61:B62)</f>
        <v>0</v>
      </c>
      <c r="C60" s="88">
        <f>SUM(C61:C62)</f>
        <v>0</v>
      </c>
      <c r="D60" s="94">
        <f t="shared" si="20"/>
        <v>0</v>
      </c>
      <c r="E60" s="88">
        <f t="shared" ref="E60:I60" si="22">SUM(E61:E62)</f>
        <v>0</v>
      </c>
      <c r="F60" s="88">
        <f t="shared" si="22"/>
        <v>0</v>
      </c>
      <c r="G60" s="88">
        <f t="shared" si="22"/>
        <v>0</v>
      </c>
      <c r="H60" s="88"/>
      <c r="I60" s="88">
        <f t="shared" si="22"/>
        <v>0</v>
      </c>
      <c r="J60" s="90">
        <f t="shared" si="21"/>
        <v>0</v>
      </c>
      <c r="K60" s="149"/>
      <c r="L60" s="21"/>
    </row>
    <row r="61" spans="1:12" ht="19.95" customHeight="1">
      <c r="A61" s="279" t="s">
        <v>118</v>
      </c>
      <c r="B61" s="20"/>
      <c r="C61" s="22"/>
      <c r="D61" s="94">
        <f t="shared" si="20"/>
        <v>0</v>
      </c>
      <c r="E61" s="22"/>
      <c r="F61" s="23"/>
      <c r="G61" s="23"/>
      <c r="H61" s="173"/>
      <c r="I61" s="173"/>
      <c r="J61" s="90">
        <f t="shared" si="21"/>
        <v>0</v>
      </c>
      <c r="K61" s="149"/>
      <c r="L61" s="21"/>
    </row>
    <row r="62" spans="1:12" ht="19.95" customHeight="1">
      <c r="A62" s="279" t="s">
        <v>119</v>
      </c>
      <c r="B62" s="20"/>
      <c r="C62" s="22"/>
      <c r="D62" s="94">
        <f t="shared" si="20"/>
        <v>0</v>
      </c>
      <c r="E62" s="22"/>
      <c r="F62" s="23"/>
      <c r="G62" s="23"/>
      <c r="H62" s="173"/>
      <c r="I62" s="173"/>
      <c r="J62" s="90">
        <f t="shared" si="21"/>
        <v>0</v>
      </c>
      <c r="K62" s="149"/>
      <c r="L62" s="21"/>
    </row>
    <row r="63" spans="1:12" ht="19.95" customHeight="1">
      <c r="A63" s="165"/>
      <c r="B63" s="20"/>
      <c r="C63" s="22"/>
      <c r="D63" s="22"/>
      <c r="E63" s="22"/>
      <c r="F63" s="23"/>
      <c r="G63" s="23"/>
      <c r="H63" s="173"/>
      <c r="I63" s="173"/>
      <c r="J63" s="85"/>
      <c r="K63" s="149"/>
      <c r="L63" s="21"/>
    </row>
    <row r="64" spans="1:12" ht="19.95" customHeight="1">
      <c r="A64" s="165"/>
      <c r="B64" s="20"/>
      <c r="C64" s="22"/>
      <c r="D64" s="22"/>
      <c r="E64" s="22"/>
      <c r="F64" s="23"/>
      <c r="G64" s="23"/>
      <c r="H64" s="173"/>
      <c r="I64" s="173"/>
      <c r="J64" s="85"/>
      <c r="K64" s="149"/>
      <c r="L64" s="21"/>
    </row>
    <row r="65" spans="1:12" ht="19.95" customHeight="1">
      <c r="A65" s="165"/>
      <c r="B65" s="20"/>
      <c r="C65" s="22"/>
      <c r="D65" s="22"/>
      <c r="E65" s="22"/>
      <c r="F65" s="23"/>
      <c r="G65" s="23"/>
      <c r="H65" s="173"/>
      <c r="I65" s="173"/>
      <c r="J65" s="85"/>
      <c r="K65" s="149"/>
      <c r="L65" s="21"/>
    </row>
    <row r="66" spans="1:12" ht="19.95" customHeight="1" thickBot="1">
      <c r="A66" s="324" t="s">
        <v>55</v>
      </c>
      <c r="B66" s="325">
        <f>B54+B60</f>
        <v>0</v>
      </c>
      <c r="C66" s="325">
        <f>C54+C60</f>
        <v>0</v>
      </c>
      <c r="D66" s="326">
        <f>SUM(B66:C66)</f>
        <v>0</v>
      </c>
      <c r="E66" s="325">
        <f>E58+E57+E56+E55+E60</f>
        <v>0</v>
      </c>
      <c r="F66" s="325">
        <f>F58+F57+F56+F55+F60</f>
        <v>0</v>
      </c>
      <c r="G66" s="325"/>
      <c r="H66" s="327"/>
      <c r="I66" s="327"/>
      <c r="J66" s="328">
        <f>SUM(D66:I66)</f>
        <v>0</v>
      </c>
      <c r="K66" s="280"/>
      <c r="L66" s="21"/>
    </row>
  </sheetData>
  <mergeCells count="30">
    <mergeCell ref="A51:A53"/>
    <mergeCell ref="B51:D51"/>
    <mergeCell ref="E51:I51"/>
    <mergeCell ref="A9:A11"/>
    <mergeCell ref="B9:D9"/>
    <mergeCell ref="E9:I9"/>
    <mergeCell ref="E10:E11"/>
    <mergeCell ref="F10:F11"/>
    <mergeCell ref="B10:B11"/>
    <mergeCell ref="C10:C11"/>
    <mergeCell ref="D10:D11"/>
    <mergeCell ref="B52:B53"/>
    <mergeCell ref="B46:B48"/>
    <mergeCell ref="C46:C48"/>
    <mergeCell ref="B4:E4"/>
    <mergeCell ref="B5:E5"/>
    <mergeCell ref="J51:J53"/>
    <mergeCell ref="K51:K53"/>
    <mergeCell ref="E52:E53"/>
    <mergeCell ref="F52:F53"/>
    <mergeCell ref="G52:G53"/>
    <mergeCell ref="H52:H53"/>
    <mergeCell ref="I52:I53"/>
    <mergeCell ref="G10:G11"/>
    <mergeCell ref="H10:H11"/>
    <mergeCell ref="I10:I11"/>
    <mergeCell ref="J9:J11"/>
    <mergeCell ref="K9:K11"/>
    <mergeCell ref="C52:C53"/>
    <mergeCell ref="D52:D53"/>
  </mergeCells>
  <phoneticPr fontId="3"/>
  <pageMargins left="0.70866141732283472" right="0.70866141732283472" top="0.74803149606299213" bottom="0.74803149606299213" header="0.31496062992125984" footer="0.31496062992125984"/>
  <pageSetup paperSize="9" scale="52" pageOrder="overThenDown" orientation="landscape" cellComments="asDisplayed" r:id="rId1"/>
  <rowBreaks count="1" manualBreakCount="1">
    <brk id="48" max="10" man="1"/>
  </rowBreaks>
  <colBreaks count="2" manualBreakCount="2">
    <brk id="12" max="70" man="1"/>
    <brk id="13" max="7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様式Ⅲ－３</vt:lpstr>
      <vt:lpstr>添付 委託費集計</vt:lpstr>
      <vt:lpstr>添付 自己資金集計</vt:lpstr>
      <vt:lpstr>様式Ⅲ－３ (記載例)</vt:lpstr>
      <vt:lpstr>添付 委託費集計 (記載例)</vt:lpstr>
      <vt:lpstr>添付 自己資金集計 (記載例）</vt:lpstr>
      <vt:lpstr>'添付 委託費集計'!Print_Area</vt:lpstr>
      <vt:lpstr>'添付 委託費集計 (記載例)'!Print_Area</vt:lpstr>
      <vt:lpstr>'添付 自己資金集計'!Print_Area</vt:lpstr>
      <vt:lpstr>'添付 自己資金集計 (記載例）'!Print_Area</vt:lpstr>
      <vt:lpstr>'様式Ⅲ－３'!Print_Area</vt:lpstr>
      <vt:lpstr>'様式Ⅲ－３ (記載例)'!Print_Area</vt:lpstr>
      <vt:lpstr>'添付 委託費集計'!Print_Titles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松島　喜夫</cp:lastModifiedBy>
  <cp:lastPrinted>2018-12-11T01:11:47Z</cp:lastPrinted>
  <dcterms:created xsi:type="dcterms:W3CDTF">2006-01-26T09:54:58Z</dcterms:created>
  <dcterms:modified xsi:type="dcterms:W3CDTF">2019-01-16T02:23:59Z</dcterms:modified>
  <cp:contentStatus/>
</cp:coreProperties>
</file>