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8_{145B226C-9719-4B99-B333-F8A4FFE78AB8}" xr6:coauthVersionLast="47" xr6:coauthVersionMax="47" xr10:uidLastSave="{00000000-0000-0000-0000-000000000000}"/>
  <bookViews>
    <workbookView xWindow="1920" yWindow="1644" windowWidth="18132" windowHeight="11316" tabRatio="662" activeTab="3" xr2:uid="{00000000-000D-0000-FFFF-FFFF00000000}"/>
  </bookViews>
  <sheets>
    <sheet name="殺虫剤" sheetId="8" r:id="rId1"/>
    <sheet name="殺菌剤" sheetId="9" r:id="rId2"/>
    <sheet name="除草剤" sheetId="10" r:id="rId3"/>
    <sheet name="計算例" sheetId="11" r:id="rId4"/>
  </sheets>
  <definedNames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CBWorkbookPriority" hidden="1">-1005918756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9" l="1"/>
  <c r="H5" i="8"/>
  <c r="F5" i="11"/>
  <c r="H37" i="11" l="1"/>
  <c r="I37" i="11" s="1"/>
  <c r="F37" i="11"/>
  <c r="H36" i="11"/>
  <c r="I36" i="11" s="1"/>
  <c r="F36" i="11"/>
  <c r="H35" i="11"/>
  <c r="I35" i="11" s="1"/>
  <c r="F35" i="11"/>
  <c r="H34" i="11"/>
  <c r="I34" i="11" s="1"/>
  <c r="J34" i="11" s="1"/>
  <c r="H33" i="11"/>
  <c r="H32" i="11"/>
  <c r="H31" i="11"/>
  <c r="H30" i="11"/>
  <c r="F30" i="11"/>
  <c r="H29" i="11"/>
  <c r="H28" i="11"/>
  <c r="H27" i="11"/>
  <c r="H26" i="11"/>
  <c r="H25" i="11"/>
  <c r="H24" i="11"/>
  <c r="F24" i="11"/>
  <c r="H23" i="11"/>
  <c r="H22" i="11"/>
  <c r="H21" i="11"/>
  <c r="H20" i="11"/>
  <c r="F20" i="11"/>
  <c r="H19" i="11"/>
  <c r="H18" i="11"/>
  <c r="H17" i="11"/>
  <c r="H16" i="11"/>
  <c r="H15" i="11"/>
  <c r="F15" i="11"/>
  <c r="H14" i="11"/>
  <c r="I14" i="11" s="1"/>
  <c r="F14" i="11"/>
  <c r="H13" i="11"/>
  <c r="H12" i="11"/>
  <c r="F12" i="11"/>
  <c r="H11" i="11"/>
  <c r="H10" i="11"/>
  <c r="H9" i="11"/>
  <c r="H8" i="11"/>
  <c r="H7" i="11"/>
  <c r="H6" i="11"/>
  <c r="H5" i="11"/>
  <c r="J14" i="11" l="1"/>
  <c r="I30" i="11"/>
  <c r="J30" i="11" s="1"/>
  <c r="J36" i="11"/>
  <c r="I15" i="11"/>
  <c r="J15" i="11" s="1"/>
  <c r="I24" i="11"/>
  <c r="J24" i="11" s="1"/>
  <c r="I12" i="11"/>
  <c r="J12" i="11" s="1"/>
  <c r="I20" i="11"/>
  <c r="J20" i="11" s="1"/>
  <c r="I5" i="11"/>
  <c r="J5" i="11" s="1"/>
  <c r="J35" i="11"/>
  <c r="J37" i="11"/>
  <c r="H37" i="10"/>
  <c r="I37" i="10" s="1"/>
  <c r="F37" i="10"/>
  <c r="H36" i="10"/>
  <c r="I36" i="10" s="1"/>
  <c r="F36" i="10"/>
  <c r="H35" i="10"/>
  <c r="I35" i="10" s="1"/>
  <c r="F35" i="10"/>
  <c r="H34" i="10"/>
  <c r="I34" i="10" s="1"/>
  <c r="J34" i="10" s="1"/>
  <c r="H33" i="10"/>
  <c r="H32" i="10"/>
  <c r="H31" i="10"/>
  <c r="H30" i="10"/>
  <c r="F30" i="10"/>
  <c r="H29" i="10"/>
  <c r="H28" i="10"/>
  <c r="H27" i="10"/>
  <c r="H26" i="10"/>
  <c r="H25" i="10"/>
  <c r="H24" i="10"/>
  <c r="F24" i="10"/>
  <c r="H23" i="10"/>
  <c r="H22" i="10"/>
  <c r="H21" i="10"/>
  <c r="H20" i="10"/>
  <c r="F20" i="10"/>
  <c r="H19" i="10"/>
  <c r="H18" i="10"/>
  <c r="H17" i="10"/>
  <c r="H16" i="10"/>
  <c r="H15" i="10"/>
  <c r="F15" i="10"/>
  <c r="H14" i="10"/>
  <c r="I14" i="10" s="1"/>
  <c r="F14" i="10"/>
  <c r="H13" i="10"/>
  <c r="H12" i="10"/>
  <c r="F12" i="10"/>
  <c r="H11" i="10"/>
  <c r="H10" i="10"/>
  <c r="H9" i="10"/>
  <c r="H8" i="10"/>
  <c r="H7" i="10"/>
  <c r="H6" i="10"/>
  <c r="H5" i="10"/>
  <c r="F5" i="10"/>
  <c r="H13" i="9"/>
  <c r="I13" i="9" s="1"/>
  <c r="F13" i="9"/>
  <c r="H12" i="9"/>
  <c r="I12" i="9" s="1"/>
  <c r="F12" i="9"/>
  <c r="H11" i="9"/>
  <c r="H10" i="9"/>
  <c r="H9" i="9"/>
  <c r="H8" i="9"/>
  <c r="H7" i="9"/>
  <c r="F7" i="9"/>
  <c r="H6" i="9"/>
  <c r="I6" i="9" s="1"/>
  <c r="F6" i="9"/>
  <c r="H5" i="9"/>
  <c r="I5" i="9" s="1"/>
  <c r="F5" i="9"/>
  <c r="H30" i="8"/>
  <c r="I30" i="8" s="1"/>
  <c r="F30" i="8"/>
  <c r="H29" i="8"/>
  <c r="I29" i="8" s="1"/>
  <c r="F29" i="8"/>
  <c r="H28" i="8"/>
  <c r="I28" i="8" s="1"/>
  <c r="J28" i="8" s="1"/>
  <c r="F28" i="8"/>
  <c r="H27" i="8"/>
  <c r="I27" i="8" s="1"/>
  <c r="F27" i="8"/>
  <c r="H26" i="8"/>
  <c r="H25" i="8"/>
  <c r="F25" i="8"/>
  <c r="H24" i="8"/>
  <c r="I24" i="8" s="1"/>
  <c r="F24" i="8"/>
  <c r="H23" i="8"/>
  <c r="I23" i="8" s="1"/>
  <c r="F23" i="8"/>
  <c r="H22" i="8"/>
  <c r="H21" i="8"/>
  <c r="H20" i="8"/>
  <c r="H19" i="8"/>
  <c r="H18" i="8"/>
  <c r="H17" i="8"/>
  <c r="F17" i="8"/>
  <c r="H16" i="8"/>
  <c r="H15" i="8"/>
  <c r="F15" i="8"/>
  <c r="H14" i="8"/>
  <c r="H13" i="8"/>
  <c r="I13" i="8" s="1"/>
  <c r="F13" i="8"/>
  <c r="H12" i="8"/>
  <c r="H11" i="8"/>
  <c r="H10" i="8"/>
  <c r="H9" i="8"/>
  <c r="H8" i="8"/>
  <c r="H7" i="8"/>
  <c r="H6" i="8"/>
  <c r="F5" i="8"/>
  <c r="J29" i="8" l="1"/>
  <c r="J13" i="9"/>
  <c r="J13" i="8"/>
  <c r="J27" i="8"/>
  <c r="J30" i="8"/>
  <c r="J35" i="10"/>
  <c r="B2" i="11"/>
  <c r="C2" i="11" s="1"/>
  <c r="J12" i="9"/>
  <c r="J6" i="9"/>
  <c r="I9" i="9"/>
  <c r="J9" i="9" s="1"/>
  <c r="J5" i="9"/>
  <c r="I7" i="9"/>
  <c r="J7" i="9" s="1"/>
  <c r="J36" i="10"/>
  <c r="I20" i="10"/>
  <c r="J20" i="10" s="1"/>
  <c r="I24" i="10"/>
  <c r="J24" i="10" s="1"/>
  <c r="I30" i="10"/>
  <c r="J30" i="10" s="1"/>
  <c r="J14" i="10"/>
  <c r="J37" i="10"/>
  <c r="I15" i="10"/>
  <c r="J15" i="10" s="1"/>
  <c r="I5" i="10"/>
  <c r="J5" i="10" s="1"/>
  <c r="I12" i="10"/>
  <c r="J12" i="10" s="1"/>
  <c r="J23" i="8"/>
  <c r="I25" i="8"/>
  <c r="J25" i="8" s="1"/>
  <c r="J24" i="8"/>
  <c r="I5" i="8"/>
  <c r="J5" i="8" s="1"/>
  <c r="I17" i="8"/>
  <c r="J17" i="8" s="1"/>
  <c r="I15" i="8"/>
  <c r="J15" i="8" s="1"/>
  <c r="B2" i="8" l="1"/>
  <c r="C2" i="8" s="1"/>
  <c r="B2" i="9"/>
  <c r="C2" i="9" s="1"/>
  <c r="B2" i="10"/>
  <c r="C2" i="10" s="1"/>
</calcChain>
</file>

<file path=xl/sharedStrings.xml><?xml version="1.0" encoding="utf-8"?>
<sst xmlns="http://schemas.openxmlformats.org/spreadsheetml/2006/main" count="251" uniqueCount="106">
  <si>
    <t>ピリミスルファン</t>
    <phoneticPr fontId="3"/>
  </si>
  <si>
    <t>プロピリスルフロン</t>
    <phoneticPr fontId="3"/>
  </si>
  <si>
    <t>ベンスルフロンメチル</t>
    <phoneticPr fontId="3"/>
  </si>
  <si>
    <t>プレチラクロール</t>
  </si>
  <si>
    <t>農薬名</t>
    <rPh sb="0" eb="2">
      <t>ノウヤク</t>
    </rPh>
    <rPh sb="2" eb="3">
      <t>メイ</t>
    </rPh>
    <phoneticPr fontId="3"/>
  </si>
  <si>
    <t>殺虫剤</t>
    <rPh sb="0" eb="3">
      <t>サッチュウザイ</t>
    </rPh>
    <phoneticPr fontId="3"/>
  </si>
  <si>
    <t>カルボスルファン</t>
  </si>
  <si>
    <t>ベンフラカルブ</t>
  </si>
  <si>
    <t>カルタップ</t>
  </si>
  <si>
    <t>エトフェンプロックス</t>
  </si>
  <si>
    <t>ニテンピラム</t>
    <phoneticPr fontId="3"/>
  </si>
  <si>
    <t>テブフェノジド</t>
  </si>
  <si>
    <t>ピメトロジン</t>
  </si>
  <si>
    <t>メフェナセット</t>
  </si>
  <si>
    <t>分類</t>
    <rPh sb="0" eb="2">
      <t>ブンルイ</t>
    </rPh>
    <phoneticPr fontId="3"/>
  </si>
  <si>
    <t>BPMC</t>
  </si>
  <si>
    <t>1A</t>
    <phoneticPr fontId="3"/>
  </si>
  <si>
    <t>カルボフラン</t>
  </si>
  <si>
    <t>MEP</t>
  </si>
  <si>
    <t>1B</t>
    <phoneticPr fontId="3"/>
  </si>
  <si>
    <t>MPP</t>
  </si>
  <si>
    <t>PAP</t>
    <phoneticPr fontId="3"/>
  </si>
  <si>
    <t>ダイアジノン</t>
    <phoneticPr fontId="3"/>
  </si>
  <si>
    <t>フィプロニル</t>
    <phoneticPr fontId="3"/>
  </si>
  <si>
    <t>2B</t>
    <phoneticPr fontId="3"/>
  </si>
  <si>
    <t>エチプロール</t>
    <phoneticPr fontId="3"/>
  </si>
  <si>
    <t>3A</t>
    <phoneticPr fontId="3"/>
  </si>
  <si>
    <t>シラフルオフェン</t>
    <phoneticPr fontId="3"/>
  </si>
  <si>
    <t>イミダクロプリド</t>
    <phoneticPr fontId="3"/>
  </si>
  <si>
    <t>4A</t>
    <phoneticPr fontId="3"/>
  </si>
  <si>
    <t>クロチアニジン</t>
    <phoneticPr fontId="3"/>
  </si>
  <si>
    <t>ジノテフラン</t>
    <phoneticPr fontId="3"/>
  </si>
  <si>
    <t>チアクロプリド</t>
    <phoneticPr fontId="3"/>
  </si>
  <si>
    <t>チアメトキサム</t>
    <phoneticPr fontId="3"/>
  </si>
  <si>
    <t>スピノサド</t>
    <phoneticPr fontId="3"/>
  </si>
  <si>
    <t>9B</t>
    <phoneticPr fontId="3"/>
  </si>
  <si>
    <t>チオシクラム</t>
    <phoneticPr fontId="3"/>
  </si>
  <si>
    <t>ジフルベンズロン</t>
    <phoneticPr fontId="3"/>
  </si>
  <si>
    <t>ブプロフェジン</t>
    <phoneticPr fontId="3"/>
  </si>
  <si>
    <t>クロラントラニリプロール</t>
    <phoneticPr fontId="3"/>
  </si>
  <si>
    <t>殺菌剤</t>
    <rPh sb="0" eb="3">
      <t>サッキンザイ</t>
    </rPh>
    <phoneticPr fontId="5"/>
  </si>
  <si>
    <t>ヒドロキシイソキサゾール</t>
    <phoneticPr fontId="3"/>
  </si>
  <si>
    <t>A3</t>
    <phoneticPr fontId="3"/>
  </si>
  <si>
    <t>オリサストロビン</t>
    <phoneticPr fontId="3"/>
  </si>
  <si>
    <t>C3</t>
    <phoneticPr fontId="3"/>
  </si>
  <si>
    <t>IBP</t>
    <phoneticPr fontId="3"/>
  </si>
  <si>
    <t>F2</t>
    <phoneticPr fontId="3"/>
  </si>
  <si>
    <t>イソプロチオラン</t>
    <phoneticPr fontId="3"/>
  </si>
  <si>
    <t>トリシクラゾール</t>
    <phoneticPr fontId="3"/>
  </si>
  <si>
    <t>I1</t>
    <phoneticPr fontId="3"/>
  </si>
  <si>
    <t>フサライド</t>
    <phoneticPr fontId="3"/>
  </si>
  <si>
    <t>ピロキロン</t>
    <phoneticPr fontId="3"/>
  </si>
  <si>
    <t>TPN</t>
    <phoneticPr fontId="3"/>
  </si>
  <si>
    <t>M</t>
    <phoneticPr fontId="3"/>
  </si>
  <si>
    <t>プロベナゾール</t>
    <phoneticPr fontId="3"/>
  </si>
  <si>
    <t>P2</t>
    <phoneticPr fontId="3"/>
  </si>
  <si>
    <t>除草剤</t>
    <rPh sb="0" eb="3">
      <t>ジョソウザイ</t>
    </rPh>
    <phoneticPr fontId="5"/>
  </si>
  <si>
    <t>B</t>
    <phoneticPr fontId="3"/>
  </si>
  <si>
    <t>イマゾスルフロン</t>
    <phoneticPr fontId="3"/>
  </si>
  <si>
    <t>ピラゾスルフロンエチル</t>
    <phoneticPr fontId="3"/>
  </si>
  <si>
    <t>シクロスルファムロン</t>
    <phoneticPr fontId="3"/>
  </si>
  <si>
    <t>ピリミノバックメチル</t>
    <phoneticPr fontId="3"/>
  </si>
  <si>
    <t>シメトリン</t>
    <phoneticPr fontId="3"/>
  </si>
  <si>
    <t>ベンタゾン</t>
    <phoneticPr fontId="3"/>
  </si>
  <si>
    <t>オキサジアゾン</t>
    <phoneticPr fontId="3"/>
  </si>
  <si>
    <t>E</t>
    <phoneticPr fontId="3"/>
  </si>
  <si>
    <t>ペントキサゾン</t>
    <phoneticPr fontId="3"/>
  </si>
  <si>
    <t>オキサジアルギル</t>
    <phoneticPr fontId="3"/>
  </si>
  <si>
    <t>ピラクロニル</t>
    <phoneticPr fontId="3"/>
  </si>
  <si>
    <t>カルフェントラゾンエチル</t>
    <phoneticPr fontId="3"/>
  </si>
  <si>
    <t>ピラゾレート</t>
    <phoneticPr fontId="3"/>
  </si>
  <si>
    <t>F2</t>
    <phoneticPr fontId="3"/>
  </si>
  <si>
    <t>ベンゾフェナップ</t>
    <phoneticPr fontId="3"/>
  </si>
  <si>
    <t>テフリルトリオン</t>
    <phoneticPr fontId="3"/>
  </si>
  <si>
    <t>ピラゾキシフェン</t>
    <phoneticPr fontId="3"/>
  </si>
  <si>
    <t>K3</t>
    <phoneticPr fontId="3"/>
  </si>
  <si>
    <t>カフェンストロール</t>
    <phoneticPr fontId="3"/>
  </si>
  <si>
    <t>ブタクロール</t>
    <phoneticPr fontId="3"/>
  </si>
  <si>
    <t>フェントラザミド</t>
    <phoneticPr fontId="3"/>
  </si>
  <si>
    <t>インダノファン</t>
    <phoneticPr fontId="3"/>
  </si>
  <si>
    <t>ベンチオカーブ</t>
    <phoneticPr fontId="3"/>
  </si>
  <si>
    <t>N</t>
    <phoneticPr fontId="3"/>
  </si>
  <si>
    <t>エスプロカルブ</t>
    <phoneticPr fontId="3"/>
  </si>
  <si>
    <t>モリネート</t>
    <phoneticPr fontId="3"/>
  </si>
  <si>
    <t>ベンフレセート</t>
    <phoneticPr fontId="3"/>
  </si>
  <si>
    <t>クロメプロップ</t>
    <phoneticPr fontId="3"/>
  </si>
  <si>
    <t>O</t>
    <phoneticPr fontId="3"/>
  </si>
  <si>
    <t>ブロモブチド</t>
    <phoneticPr fontId="3"/>
  </si>
  <si>
    <t>Z</t>
    <phoneticPr fontId="3"/>
  </si>
  <si>
    <t>ダイムロン</t>
    <phoneticPr fontId="3"/>
  </si>
  <si>
    <t>クミルロン</t>
    <phoneticPr fontId="3"/>
  </si>
  <si>
    <t>キノクラミン</t>
    <phoneticPr fontId="3"/>
  </si>
  <si>
    <t>TU</t>
    <phoneticPr fontId="3"/>
  </si>
  <si>
    <t>PAF_MoA</t>
    <phoneticPr fontId="3"/>
  </si>
  <si>
    <t>対数平均</t>
    <rPh sb="0" eb="2">
      <t>タイスウ</t>
    </rPh>
    <rPh sb="2" eb="4">
      <t>ヘイキン</t>
    </rPh>
    <phoneticPr fontId="4"/>
  </si>
  <si>
    <t>対数
標準偏差</t>
    <rPh sb="0" eb="2">
      <t>タイスウ</t>
    </rPh>
    <rPh sb="3" eb="5">
      <t>ヒョウジュン</t>
    </rPh>
    <rPh sb="5" eb="7">
      <t>ヘンサ</t>
    </rPh>
    <phoneticPr fontId="4"/>
  </si>
  <si>
    <t>作用機作</t>
    <rPh sb="0" eb="2">
      <t>サヨウ</t>
    </rPh>
    <rPh sb="2" eb="4">
      <t>キサ</t>
    </rPh>
    <phoneticPr fontId="3"/>
  </si>
  <si>
    <t>対数標準偏差の
作用機作平均</t>
    <rPh sb="0" eb="2">
      <t>タイスウ</t>
    </rPh>
    <rPh sb="2" eb="4">
      <t>ヒョウジュン</t>
    </rPh>
    <rPh sb="4" eb="6">
      <t>ヘンサ</t>
    </rPh>
    <rPh sb="8" eb="10">
      <t>サヨウ</t>
    </rPh>
    <rPh sb="10" eb="12">
      <t>キサ</t>
    </rPh>
    <rPh sb="12" eb="14">
      <t>ヘイキン</t>
    </rPh>
    <phoneticPr fontId="4"/>
  </si>
  <si>
    <t>D</t>
    <phoneticPr fontId="3"/>
  </si>
  <si>
    <t>殺菌剤</t>
    <rPh sb="0" eb="3">
      <t>サッキンザイ</t>
    </rPh>
    <phoneticPr fontId="3"/>
  </si>
  <si>
    <t>除草剤</t>
    <rPh sb="0" eb="3">
      <t>ジョソウザイ</t>
    </rPh>
    <phoneticPr fontId="3"/>
  </si>
  <si>
    <t>判定</t>
    <rPh sb="0" eb="2">
      <t>ハンテイ</t>
    </rPh>
    <phoneticPr fontId="5"/>
  </si>
  <si>
    <t>濃度
（µg/L）</t>
    <rPh sb="0" eb="2">
      <t>ノウド</t>
    </rPh>
    <phoneticPr fontId="3"/>
  </si>
  <si>
    <t>C1</t>
    <phoneticPr fontId="3"/>
  </si>
  <si>
    <r>
      <t>TU</t>
    </r>
    <r>
      <rPr>
        <vertAlign val="subscript"/>
        <sz val="10"/>
        <color theme="0"/>
        <rFont val="ＭＳ Ｐゴシック"/>
        <family val="3"/>
        <charset val="128"/>
        <scheme val="minor"/>
      </rPr>
      <t>Mixture</t>
    </r>
    <phoneticPr fontId="3"/>
  </si>
  <si>
    <t>影響を受ける
種の割合
msPAF (%)</t>
    <rPh sb="0" eb="2">
      <t>エイキョウ</t>
    </rPh>
    <rPh sb="3" eb="4">
      <t>ウ</t>
    </rPh>
    <rPh sb="7" eb="8">
      <t>シュ</t>
    </rPh>
    <rPh sb="9" eb="11">
      <t>ワリアイ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</si>
</sst>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_);[Red]\(0.000\)"/>
    <numFmt numFmtId="177" formatCode="0.00_ "/>
    <numFmt numFmtId="178" formatCode="0.000_ "/>
    <numFmt numFmtId="179" formatCode="0.0_ 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vertAlign val="subscript"/>
      <sz val="10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8" fillId="2" borderId="1" xfId="0" applyFont="1" applyFill="1" applyBorder="1">
      <alignment vertical="center"/>
    </xf>
    <xf numFmtId="177" fontId="8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 applyBorder="1">
      <alignment vertical="center"/>
    </xf>
    <xf numFmtId="177" fontId="8" fillId="2" borderId="0" xfId="0" applyNumberFormat="1" applyFont="1" applyFill="1" applyBorder="1" applyAlignment="1">
      <alignment horizontal="center" vertical="center"/>
    </xf>
    <xf numFmtId="0" fontId="8" fillId="2" borderId="2" xfId="0" applyFont="1" applyFill="1" applyBorder="1">
      <alignment vertical="center"/>
    </xf>
    <xf numFmtId="177" fontId="8" fillId="2" borderId="2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176" fontId="8" fillId="2" borderId="2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176" fontId="8" fillId="2" borderId="0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0" fontId="9" fillId="3" borderId="3" xfId="6" applyFont="1" applyFill="1" applyBorder="1" applyAlignment="1">
      <alignment horizontal="center" vertical="center"/>
    </xf>
    <xf numFmtId="179" fontId="10" fillId="0" borderId="3" xfId="6" applyNumberFormat="1" applyFont="1" applyBorder="1" applyAlignment="1">
      <alignment horizontal="center" vertical="center"/>
    </xf>
    <xf numFmtId="0" fontId="10" fillId="3" borderId="3" xfId="0" applyFont="1" applyFill="1" applyBorder="1">
      <alignment vertical="center"/>
    </xf>
    <xf numFmtId="0" fontId="9" fillId="3" borderId="3" xfId="0" applyFont="1" applyFill="1" applyBorder="1">
      <alignment vertical="center"/>
    </xf>
    <xf numFmtId="0" fontId="7" fillId="3" borderId="4" xfId="0" applyFont="1" applyFill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177" fontId="7" fillId="3" borderId="4" xfId="0" applyNumberFormat="1" applyFont="1" applyFill="1" applyBorder="1" applyAlignment="1">
      <alignment horizontal="center" vertical="center"/>
    </xf>
    <xf numFmtId="177" fontId="7" fillId="3" borderId="4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178" fontId="8" fillId="2" borderId="10" xfId="0" applyNumberFormat="1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178" fontId="8" fillId="2" borderId="7" xfId="0" applyNumberFormat="1" applyFont="1" applyFill="1" applyBorder="1" applyAlignment="1">
      <alignment horizontal="center" vertical="center"/>
    </xf>
    <xf numFmtId="178" fontId="8" fillId="2" borderId="5" xfId="0" applyNumberFormat="1" applyFont="1" applyFill="1" applyBorder="1" applyAlignment="1">
      <alignment horizontal="center" vertical="center"/>
    </xf>
    <xf numFmtId="178" fontId="8" fillId="2" borderId="8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 wrapText="1"/>
    </xf>
    <xf numFmtId="179" fontId="11" fillId="2" borderId="3" xfId="0" applyNumberFormat="1" applyFont="1" applyFill="1" applyBorder="1" applyAlignment="1">
      <alignment horizontal="center" vertical="center"/>
    </xf>
    <xf numFmtId="178" fontId="8" fillId="2" borderId="12" xfId="0" applyNumberFormat="1" applyFont="1" applyFill="1" applyBorder="1" applyAlignment="1">
      <alignment horizontal="center" vertical="center"/>
    </xf>
    <xf numFmtId="178" fontId="8" fillId="2" borderId="11" xfId="0" applyNumberFormat="1" applyFont="1" applyFill="1" applyBorder="1" applyAlignment="1">
      <alignment horizontal="center" vertical="center"/>
    </xf>
    <xf numFmtId="178" fontId="8" fillId="4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</cellXfs>
  <cellStyles count="7">
    <cellStyle name="桁区切り 2" xfId="5" xr:uid="{00000000-0005-0000-0000-000000000000}"/>
    <cellStyle name="標準" xfId="0" builtinId="0"/>
    <cellStyle name="標準 3" xfId="1" xr:uid="{00000000-0005-0000-0000-000002000000}"/>
    <cellStyle name="標準 3 2 2" xfId="4" xr:uid="{00000000-0005-0000-0000-000003000000}"/>
    <cellStyle name="標準 4" xfId="2" xr:uid="{00000000-0005-0000-0000-000004000000}"/>
    <cellStyle name="標準 4 2" xfId="3" xr:uid="{00000000-0005-0000-0000-000005000000}"/>
    <cellStyle name="標準 7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0</xdr:row>
      <xdr:rowOff>60960</xdr:rowOff>
    </xdr:from>
    <xdr:to>
      <xdr:col>9</xdr:col>
      <xdr:colOff>685800</xdr:colOff>
      <xdr:row>0</xdr:row>
      <xdr:rowOff>502920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715000" y="60960"/>
          <a:ext cx="2019300" cy="441960"/>
        </a:xfrm>
        <a:prstGeom prst="wedgeRectCallout">
          <a:avLst>
            <a:gd name="adj1" fmla="val -48003"/>
            <a:gd name="adj2" fmla="val 231608"/>
          </a:avLst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環境中濃度を入力</a:t>
          </a:r>
        </a:p>
      </xdr:txBody>
    </xdr:sp>
    <xdr:clientData/>
  </xdr:twoCellAnchor>
  <xdr:twoCellAnchor>
    <xdr:from>
      <xdr:col>3</xdr:col>
      <xdr:colOff>320040</xdr:colOff>
      <xdr:row>0</xdr:row>
      <xdr:rowOff>7620</xdr:rowOff>
    </xdr:from>
    <xdr:to>
      <xdr:col>6</xdr:col>
      <xdr:colOff>281940</xdr:colOff>
      <xdr:row>0</xdr:row>
      <xdr:rowOff>464820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276600" y="7620"/>
          <a:ext cx="2225040" cy="457200"/>
        </a:xfrm>
        <a:prstGeom prst="wedgeRectCallout">
          <a:avLst>
            <a:gd name="adj1" fmla="val -100898"/>
            <a:gd name="adj2" fmla="val 75867"/>
          </a:avLst>
        </a:prstGeom>
        <a:solidFill>
          <a:schemeClr val="bg2">
            <a:lumMod val="50000"/>
          </a:schemeClr>
        </a:solidFill>
        <a:ln>
          <a:noFill/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600" b="1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計算結果と判定が出力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"/>
  <sheetViews>
    <sheetView zoomScaleNormal="100" workbookViewId="0">
      <selection activeCell="G5" sqref="G5"/>
    </sheetView>
  </sheetViews>
  <sheetFormatPr defaultRowHeight="13.2" x14ac:dyDescent="0.2"/>
  <cols>
    <col min="1" max="1" width="8.88671875" style="9"/>
    <col min="2" max="2" width="22.44140625" style="9" bestFit="1" customWidth="1"/>
    <col min="3" max="3" width="11.77734375" style="9" customWidth="1"/>
    <col min="4" max="5" width="8.88671875" style="9"/>
    <col min="6" max="6" width="15.21875" style="9" bestFit="1" customWidth="1"/>
    <col min="7" max="9" width="8.88671875" style="11"/>
    <col min="10" max="10" width="12.88671875" style="11" bestFit="1" customWidth="1"/>
  </cols>
  <sheetData>
    <row r="1" spans="1:10" ht="48.6" x14ac:dyDescent="0.2">
      <c r="A1" s="18"/>
      <c r="B1" s="32" t="s">
        <v>105</v>
      </c>
      <c r="C1" s="16" t="s">
        <v>101</v>
      </c>
      <c r="F1" s="11"/>
    </row>
    <row r="2" spans="1:10" ht="16.2" x14ac:dyDescent="0.2">
      <c r="A2" s="19" t="s">
        <v>5</v>
      </c>
      <c r="B2" s="33">
        <f>(1-(1-J5)*(1-J13)*(1-J15)*(1-J17)*(1-J23)*(1-J24)*(1-J25)*(1-J27)*(1-J28)*(1-J29)*(1-J30))*100</f>
        <v>1.942358435869096E-4</v>
      </c>
      <c r="C2" s="17" t="str">
        <f>IF(B2&lt;0.1,"不検出",IF(B2&lt;5,"リスク低",IF(B2&lt;50,"リスク中","リスク高")))</f>
        <v>不検出</v>
      </c>
      <c r="F2" s="11"/>
    </row>
    <row r="4" spans="1:10" ht="24" x14ac:dyDescent="0.2">
      <c r="A4" s="24" t="s">
        <v>14</v>
      </c>
      <c r="B4" s="20" t="s">
        <v>4</v>
      </c>
      <c r="C4" s="21" t="s">
        <v>96</v>
      </c>
      <c r="D4" s="22" t="s">
        <v>94</v>
      </c>
      <c r="E4" s="23" t="s">
        <v>95</v>
      </c>
      <c r="F4" s="23" t="s">
        <v>97</v>
      </c>
      <c r="G4" s="26" t="s">
        <v>102</v>
      </c>
      <c r="H4" s="21" t="s">
        <v>92</v>
      </c>
      <c r="I4" s="21" t="s">
        <v>104</v>
      </c>
      <c r="J4" s="25" t="s">
        <v>93</v>
      </c>
    </row>
    <row r="5" spans="1:10" x14ac:dyDescent="0.2">
      <c r="A5" s="37" t="s">
        <v>5</v>
      </c>
      <c r="B5" s="1" t="s">
        <v>15</v>
      </c>
      <c r="C5" s="14" t="s">
        <v>16</v>
      </c>
      <c r="D5" s="2">
        <v>4.040279411741329</v>
      </c>
      <c r="E5" s="2">
        <v>1.8114934968311112</v>
      </c>
      <c r="F5" s="15">
        <f>AVERAGE(E5:E12)</f>
        <v>1.5913516645097951</v>
      </c>
      <c r="G5" s="36"/>
      <c r="H5" s="35">
        <f>G5/EXP(D5)</f>
        <v>0</v>
      </c>
      <c r="I5" s="15">
        <f>SUM(H5:H12)</f>
        <v>0</v>
      </c>
      <c r="J5" s="34">
        <f>NORMDIST(LN(I5+10^-9),0,F5,TRUE)</f>
        <v>4.5610438386527735E-39</v>
      </c>
    </row>
    <row r="6" spans="1:10" x14ac:dyDescent="0.2">
      <c r="A6" s="38"/>
      <c r="B6" s="3" t="s">
        <v>6</v>
      </c>
      <c r="C6" s="12" t="s">
        <v>16</v>
      </c>
      <c r="D6" s="4">
        <v>0.18181652004641369</v>
      </c>
      <c r="E6" s="4">
        <v>0.79881633310745948</v>
      </c>
      <c r="F6" s="13"/>
      <c r="G6" s="36"/>
      <c r="H6" s="31">
        <f>G6/EXP(D6)</f>
        <v>0</v>
      </c>
      <c r="I6" s="13"/>
      <c r="J6" s="27"/>
    </row>
    <row r="7" spans="1:10" x14ac:dyDescent="0.2">
      <c r="A7" s="38"/>
      <c r="B7" s="3" t="s">
        <v>7</v>
      </c>
      <c r="C7" s="12" t="s">
        <v>16</v>
      </c>
      <c r="D7" s="4">
        <v>1.7880763977275209</v>
      </c>
      <c r="E7" s="4">
        <v>1.0570949814632884</v>
      </c>
      <c r="F7" s="13"/>
      <c r="G7" s="36"/>
      <c r="H7" s="31">
        <f t="shared" ref="H7:H30" si="0">G7/EXP(D7)</f>
        <v>0</v>
      </c>
      <c r="I7" s="12"/>
      <c r="J7" s="28"/>
    </row>
    <row r="8" spans="1:10" x14ac:dyDescent="0.2">
      <c r="A8" s="38"/>
      <c r="B8" s="3" t="s">
        <v>17</v>
      </c>
      <c r="C8" s="12" t="s">
        <v>16</v>
      </c>
      <c r="D8" s="4">
        <v>3.5041452146537089</v>
      </c>
      <c r="E8" s="4">
        <v>1.8362082352533875</v>
      </c>
      <c r="F8" s="13"/>
      <c r="G8" s="36"/>
      <c r="H8" s="31">
        <f t="shared" si="0"/>
        <v>0</v>
      </c>
      <c r="I8" s="12"/>
      <c r="J8" s="28"/>
    </row>
    <row r="9" spans="1:10" x14ac:dyDescent="0.2">
      <c r="A9" s="38"/>
      <c r="B9" s="3" t="s">
        <v>18</v>
      </c>
      <c r="C9" s="12" t="s">
        <v>19</v>
      </c>
      <c r="D9" s="4">
        <v>2.9825958112692863</v>
      </c>
      <c r="E9" s="4">
        <v>1.6259856011670697</v>
      </c>
      <c r="F9" s="13"/>
      <c r="G9" s="36"/>
      <c r="H9" s="31">
        <f t="shared" si="0"/>
        <v>0</v>
      </c>
      <c r="I9" s="12"/>
      <c r="J9" s="28"/>
    </row>
    <row r="10" spans="1:10" x14ac:dyDescent="0.2">
      <c r="A10" s="38"/>
      <c r="B10" s="3" t="s">
        <v>20</v>
      </c>
      <c r="C10" s="12" t="s">
        <v>19</v>
      </c>
      <c r="D10" s="4">
        <v>2.4939369943398506</v>
      </c>
      <c r="E10" s="4">
        <v>2.0561302799588743</v>
      </c>
      <c r="F10" s="13"/>
      <c r="G10" s="36"/>
      <c r="H10" s="31">
        <f t="shared" si="0"/>
        <v>0</v>
      </c>
      <c r="I10" s="12"/>
      <c r="J10" s="28"/>
    </row>
    <row r="11" spans="1:10" x14ac:dyDescent="0.2">
      <c r="A11" s="38"/>
      <c r="B11" s="3" t="s">
        <v>21</v>
      </c>
      <c r="C11" s="12" t="s">
        <v>19</v>
      </c>
      <c r="D11" s="4">
        <v>1.5991758505451577</v>
      </c>
      <c r="E11" s="4">
        <v>1.8830482631715413</v>
      </c>
      <c r="F11" s="13"/>
      <c r="G11" s="36"/>
      <c r="H11" s="31">
        <f t="shared" si="0"/>
        <v>0</v>
      </c>
      <c r="I11" s="12"/>
      <c r="J11" s="28"/>
    </row>
    <row r="12" spans="1:10" x14ac:dyDescent="0.2">
      <c r="A12" s="38"/>
      <c r="B12" s="3" t="s">
        <v>22</v>
      </c>
      <c r="C12" s="12" t="s">
        <v>19</v>
      </c>
      <c r="D12" s="4">
        <v>2.9820563298681755</v>
      </c>
      <c r="E12" s="4">
        <v>1.6620361251256281</v>
      </c>
      <c r="F12" s="13"/>
      <c r="G12" s="36"/>
      <c r="H12" s="31">
        <f t="shared" si="0"/>
        <v>0</v>
      </c>
      <c r="I12" s="12"/>
      <c r="J12" s="28"/>
    </row>
    <row r="13" spans="1:10" x14ac:dyDescent="0.2">
      <c r="A13" s="38"/>
      <c r="B13" s="3" t="s">
        <v>23</v>
      </c>
      <c r="C13" s="12" t="s">
        <v>24</v>
      </c>
      <c r="D13" s="4">
        <v>1.285216525493156</v>
      </c>
      <c r="E13" s="4">
        <v>2.1708652873607535</v>
      </c>
      <c r="F13" s="13">
        <f>AVERAGE(E13:E14)</f>
        <v>2.411473621437116</v>
      </c>
      <c r="G13" s="36"/>
      <c r="H13" s="31">
        <f t="shared" si="0"/>
        <v>0</v>
      </c>
      <c r="I13" s="13">
        <f>SUM(H13:H14)</f>
        <v>0</v>
      </c>
      <c r="J13" s="27">
        <f>NORMDIST(LN(I13+10^-9),0,F13,TRUE)</f>
        <v>4.2139061510623657E-18</v>
      </c>
    </row>
    <row r="14" spans="1:10" x14ac:dyDescent="0.2">
      <c r="A14" s="38"/>
      <c r="B14" s="3" t="s">
        <v>25</v>
      </c>
      <c r="C14" s="12" t="s">
        <v>24</v>
      </c>
      <c r="D14" s="4">
        <v>5.173595191951752</v>
      </c>
      <c r="E14" s="4">
        <v>2.6520819555134785</v>
      </c>
      <c r="F14" s="13"/>
      <c r="G14" s="36"/>
      <c r="H14" s="31">
        <f t="shared" si="0"/>
        <v>0</v>
      </c>
      <c r="I14" s="13"/>
      <c r="J14" s="27"/>
    </row>
    <row r="15" spans="1:10" x14ac:dyDescent="0.2">
      <c r="A15" s="38"/>
      <c r="B15" s="3" t="s">
        <v>9</v>
      </c>
      <c r="C15" s="12" t="s">
        <v>26</v>
      </c>
      <c r="D15" s="4">
        <v>0.35070768941393271</v>
      </c>
      <c r="E15" s="4">
        <v>1.7092950618801099</v>
      </c>
      <c r="F15" s="13">
        <f>AVERAGE(E15:E16)</f>
        <v>1.9464029066095516</v>
      </c>
      <c r="G15" s="36"/>
      <c r="H15" s="31">
        <f t="shared" si="0"/>
        <v>0</v>
      </c>
      <c r="I15" s="13">
        <f>SUM(H15:H16)</f>
        <v>0</v>
      </c>
      <c r="J15" s="27">
        <f>NORMDIST(LN(I15+10^-9),0,F15,TRUE)</f>
        <v>9.0080204318755318E-27</v>
      </c>
    </row>
    <row r="16" spans="1:10" x14ac:dyDescent="0.2">
      <c r="A16" s="38"/>
      <c r="B16" s="3" t="s">
        <v>27</v>
      </c>
      <c r="C16" s="12" t="s">
        <v>26</v>
      </c>
      <c r="D16" s="4">
        <v>0.35032558216407045</v>
      </c>
      <c r="E16" s="4">
        <v>2.1835107513389933</v>
      </c>
      <c r="F16" s="13"/>
      <c r="G16" s="36"/>
      <c r="H16" s="31">
        <f t="shared" si="0"/>
        <v>0</v>
      </c>
      <c r="I16" s="13"/>
      <c r="J16" s="27"/>
    </row>
    <row r="17" spans="1:10" x14ac:dyDescent="0.2">
      <c r="A17" s="38"/>
      <c r="B17" s="3" t="s">
        <v>28</v>
      </c>
      <c r="C17" s="12" t="s">
        <v>29</v>
      </c>
      <c r="D17" s="4">
        <v>3.5795195536690474</v>
      </c>
      <c r="E17" s="4">
        <v>2.5911102092161804</v>
      </c>
      <c r="F17" s="13">
        <f>AVERAGE(E17:E22)</f>
        <v>3.3283608771511588</v>
      </c>
      <c r="G17" s="36"/>
      <c r="H17" s="31">
        <f t="shared" si="0"/>
        <v>0</v>
      </c>
      <c r="I17" s="13">
        <f>SUM(H17:H22)</f>
        <v>0</v>
      </c>
      <c r="J17" s="27">
        <f>NORMDIST(LN(I17+10^-9),0,F17,TRUE)</f>
        <v>2.3883879865613224E-10</v>
      </c>
    </row>
    <row r="18" spans="1:10" x14ac:dyDescent="0.2">
      <c r="A18" s="38"/>
      <c r="B18" s="3" t="s">
        <v>30</v>
      </c>
      <c r="C18" s="12" t="s">
        <v>29</v>
      </c>
      <c r="D18" s="4">
        <v>4.372335475261286</v>
      </c>
      <c r="E18" s="4">
        <v>3.0125181976321098</v>
      </c>
      <c r="F18" s="13"/>
      <c r="G18" s="36"/>
      <c r="H18" s="31">
        <f t="shared" si="0"/>
        <v>0</v>
      </c>
      <c r="I18" s="13"/>
      <c r="J18" s="27"/>
    </row>
    <row r="19" spans="1:10" x14ac:dyDescent="0.2">
      <c r="A19" s="38"/>
      <c r="B19" s="3" t="s">
        <v>31</v>
      </c>
      <c r="C19" s="12" t="s">
        <v>29</v>
      </c>
      <c r="D19" s="4">
        <v>8.0021167171150029</v>
      </c>
      <c r="E19" s="4">
        <v>4.0602602251883262</v>
      </c>
      <c r="F19" s="13"/>
      <c r="G19" s="36"/>
      <c r="H19" s="31">
        <f t="shared" si="0"/>
        <v>0</v>
      </c>
      <c r="I19" s="12"/>
      <c r="J19" s="28"/>
    </row>
    <row r="20" spans="1:10" x14ac:dyDescent="0.2">
      <c r="A20" s="38"/>
      <c r="B20" s="3" t="s">
        <v>32</v>
      </c>
      <c r="C20" s="12" t="s">
        <v>29</v>
      </c>
      <c r="D20" s="4">
        <v>7.0107415345311486</v>
      </c>
      <c r="E20" s="4">
        <v>3.9596110321516838</v>
      </c>
      <c r="F20" s="13"/>
      <c r="G20" s="36"/>
      <c r="H20" s="31">
        <f t="shared" si="0"/>
        <v>0</v>
      </c>
      <c r="I20" s="12"/>
      <c r="J20" s="28"/>
    </row>
    <row r="21" spans="1:10" x14ac:dyDescent="0.2">
      <c r="A21" s="38"/>
      <c r="B21" s="3" t="s">
        <v>33</v>
      </c>
      <c r="C21" s="12" t="s">
        <v>29</v>
      </c>
      <c r="D21" s="4">
        <v>7.6755021979066482</v>
      </c>
      <c r="E21" s="4">
        <v>3.4710528309838637</v>
      </c>
      <c r="F21" s="13"/>
      <c r="G21" s="36"/>
      <c r="H21" s="31">
        <f t="shared" si="0"/>
        <v>0</v>
      </c>
      <c r="I21" s="12"/>
      <c r="J21" s="28"/>
    </row>
    <row r="22" spans="1:10" x14ac:dyDescent="0.2">
      <c r="A22" s="38"/>
      <c r="B22" s="3" t="s">
        <v>10</v>
      </c>
      <c r="C22" s="12" t="s">
        <v>29</v>
      </c>
      <c r="D22" s="4">
        <v>7.3872092546491359</v>
      </c>
      <c r="E22" s="4">
        <v>2.8756127677347871</v>
      </c>
      <c r="F22" s="13"/>
      <c r="G22" s="36"/>
      <c r="H22" s="31">
        <f t="shared" si="0"/>
        <v>0</v>
      </c>
      <c r="I22" s="12"/>
      <c r="J22" s="28"/>
    </row>
    <row r="23" spans="1:10" x14ac:dyDescent="0.2">
      <c r="A23" s="38"/>
      <c r="B23" s="3" t="s">
        <v>34</v>
      </c>
      <c r="C23" s="12">
        <v>5</v>
      </c>
      <c r="D23" s="4">
        <v>5.4904466121600581</v>
      </c>
      <c r="E23" s="4">
        <v>3.5205758525641522</v>
      </c>
      <c r="F23" s="13">
        <f>E23</f>
        <v>3.5205758525641522</v>
      </c>
      <c r="G23" s="36"/>
      <c r="H23" s="31">
        <f t="shared" si="0"/>
        <v>0</v>
      </c>
      <c r="I23" s="13">
        <f>H23</f>
        <v>0</v>
      </c>
      <c r="J23" s="27">
        <f t="shared" ref="J23:J25" si="1">NORMDIST(LN(I23+10^-9),0,F23,TRUE)</f>
        <v>1.9743459438903198E-9</v>
      </c>
    </row>
    <row r="24" spans="1:10" x14ac:dyDescent="0.2">
      <c r="A24" s="38"/>
      <c r="B24" s="3" t="s">
        <v>12</v>
      </c>
      <c r="C24" s="12" t="s">
        <v>35</v>
      </c>
      <c r="D24" s="4">
        <v>12.579729849031317</v>
      </c>
      <c r="E24" s="4">
        <v>0.97886427703271006</v>
      </c>
      <c r="F24" s="13">
        <f>E24</f>
        <v>0.97886427703271006</v>
      </c>
      <c r="G24" s="36"/>
      <c r="H24" s="31">
        <f t="shared" si="0"/>
        <v>0</v>
      </c>
      <c r="I24" s="13">
        <f>H24</f>
        <v>0</v>
      </c>
      <c r="J24" s="27">
        <f t="shared" si="1"/>
        <v>8.8901751553623843E-100</v>
      </c>
    </row>
    <row r="25" spans="1:10" x14ac:dyDescent="0.2">
      <c r="A25" s="38"/>
      <c r="B25" s="3" t="s">
        <v>8</v>
      </c>
      <c r="C25" s="12">
        <v>14</v>
      </c>
      <c r="D25" s="4">
        <v>5.7760652664702379</v>
      </c>
      <c r="E25" s="4">
        <v>2.8494080045538142</v>
      </c>
      <c r="F25" s="13">
        <f>AVERAGE(E25:E26)</f>
        <v>2.3892552993511891</v>
      </c>
      <c r="G25" s="36"/>
      <c r="H25" s="31">
        <f t="shared" si="0"/>
        <v>0</v>
      </c>
      <c r="I25" s="13">
        <f>SUM(H25:H26)</f>
        <v>0</v>
      </c>
      <c r="J25" s="27">
        <f t="shared" si="1"/>
        <v>2.0947235231752965E-18</v>
      </c>
    </row>
    <row r="26" spans="1:10" x14ac:dyDescent="0.2">
      <c r="A26" s="38"/>
      <c r="B26" s="3" t="s">
        <v>36</v>
      </c>
      <c r="C26" s="12">
        <v>14</v>
      </c>
      <c r="D26" s="4">
        <v>4.9774499187868564</v>
      </c>
      <c r="E26" s="4">
        <v>1.9291025941485638</v>
      </c>
      <c r="F26" s="13"/>
      <c r="G26" s="36"/>
      <c r="H26" s="31">
        <f t="shared" si="0"/>
        <v>0</v>
      </c>
      <c r="I26" s="13"/>
      <c r="J26" s="27"/>
    </row>
    <row r="27" spans="1:10" x14ac:dyDescent="0.2">
      <c r="A27" s="38"/>
      <c r="B27" s="3" t="s">
        <v>37</v>
      </c>
      <c r="C27" s="12">
        <v>15</v>
      </c>
      <c r="D27" s="4">
        <v>4.3022638024771851</v>
      </c>
      <c r="E27" s="4">
        <v>4.4877960035262987</v>
      </c>
      <c r="F27" s="13">
        <f t="shared" ref="F27:F30" si="2">E27</f>
        <v>4.4877960035262987</v>
      </c>
      <c r="G27" s="36"/>
      <c r="H27" s="31">
        <f t="shared" si="0"/>
        <v>0</v>
      </c>
      <c r="I27" s="13">
        <f t="shared" ref="I27:I30" si="3">H27</f>
        <v>0</v>
      </c>
      <c r="J27" s="27">
        <f>NORMDIST(LN(I27+10^-9),0,F27,TRUE)</f>
        <v>1.9401452554189974E-6</v>
      </c>
    </row>
    <row r="28" spans="1:10" x14ac:dyDescent="0.2">
      <c r="A28" s="38"/>
      <c r="B28" s="3" t="s">
        <v>38</v>
      </c>
      <c r="C28" s="12">
        <v>16</v>
      </c>
      <c r="D28" s="4">
        <v>6.3850465805083507</v>
      </c>
      <c r="E28" s="4">
        <v>0.7224826204360959</v>
      </c>
      <c r="F28" s="13">
        <f t="shared" si="2"/>
        <v>0.7224826204360959</v>
      </c>
      <c r="G28" s="36"/>
      <c r="H28" s="31">
        <f t="shared" si="0"/>
        <v>0</v>
      </c>
      <c r="I28" s="13">
        <f t="shared" si="3"/>
        <v>0</v>
      </c>
      <c r="J28" s="27">
        <f t="shared" ref="J28:J30" si="4">NORMDIST(LN(I28+10^-9),0,F28,TRUE)</f>
        <v>3.0722293355183405E-181</v>
      </c>
    </row>
    <row r="29" spans="1:10" x14ac:dyDescent="0.2">
      <c r="A29" s="38"/>
      <c r="B29" s="3" t="s">
        <v>11</v>
      </c>
      <c r="C29" s="12">
        <v>18</v>
      </c>
      <c r="D29" s="4">
        <v>7.2155266182932705</v>
      </c>
      <c r="E29" s="4">
        <v>1.1115228798752186</v>
      </c>
      <c r="F29" s="13">
        <f t="shared" si="2"/>
        <v>1.1115228798752186</v>
      </c>
      <c r="G29" s="36"/>
      <c r="H29" s="31">
        <f t="shared" si="0"/>
        <v>0</v>
      </c>
      <c r="I29" s="13">
        <f t="shared" si="3"/>
        <v>0</v>
      </c>
      <c r="J29" s="27">
        <f t="shared" si="4"/>
        <v>7.0596135291020546E-78</v>
      </c>
    </row>
    <row r="30" spans="1:10" x14ac:dyDescent="0.2">
      <c r="A30" s="39"/>
      <c r="B30" s="5" t="s">
        <v>39</v>
      </c>
      <c r="C30" s="8">
        <v>28</v>
      </c>
      <c r="D30" s="6">
        <v>4.8336304882978345</v>
      </c>
      <c r="E30" s="6">
        <v>1.899109015771729</v>
      </c>
      <c r="F30" s="10">
        <f t="shared" si="2"/>
        <v>1.899109015771729</v>
      </c>
      <c r="G30" s="36"/>
      <c r="H30" s="29">
        <f t="shared" si="0"/>
        <v>0</v>
      </c>
      <c r="I30" s="10">
        <f t="shared" si="3"/>
        <v>0</v>
      </c>
      <c r="J30" s="30">
        <f t="shared" si="4"/>
        <v>5.0449586798219938E-28</v>
      </c>
    </row>
  </sheetData>
  <sheetProtection sheet="1" objects="1" scenarios="1"/>
  <mergeCells count="1">
    <mergeCell ref="A5:A30"/>
  </mergeCells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zoomScaleNormal="100" workbookViewId="0">
      <selection activeCell="G5" sqref="G5"/>
    </sheetView>
  </sheetViews>
  <sheetFormatPr defaultRowHeight="13.2" x14ac:dyDescent="0.2"/>
  <cols>
    <col min="1" max="1" width="8.88671875" style="9"/>
    <col min="2" max="2" width="22.44140625" style="9" bestFit="1" customWidth="1"/>
    <col min="3" max="3" width="11.77734375" style="9" customWidth="1"/>
    <col min="4" max="5" width="8.88671875" style="9"/>
    <col min="6" max="6" width="15.21875" style="9" bestFit="1" customWidth="1"/>
    <col min="7" max="9" width="8.88671875" style="11"/>
    <col min="10" max="10" width="12.88671875" style="11" bestFit="1" customWidth="1"/>
  </cols>
  <sheetData>
    <row r="1" spans="1:10" ht="48.6" x14ac:dyDescent="0.2">
      <c r="A1" s="18"/>
      <c r="B1" s="32" t="s">
        <v>105</v>
      </c>
      <c r="C1" s="16" t="s">
        <v>101</v>
      </c>
      <c r="F1" s="11"/>
    </row>
    <row r="2" spans="1:10" ht="16.2" x14ac:dyDescent="0.2">
      <c r="A2" s="19" t="s">
        <v>99</v>
      </c>
      <c r="B2" s="33">
        <f>(1-(1-J5)*(1-J6)*(1-J7)*(1-J9)*(1-J12)*(1-J13))*100</f>
        <v>1.2804362126139779E-6</v>
      </c>
      <c r="C2" s="17" t="str">
        <f>IF(B2&lt;0.1,"不検出",IF(B2&lt;5,"リスク低",IF(B2&lt;50,"リスク中","リスク高")))</f>
        <v>不検出</v>
      </c>
      <c r="F2" s="11"/>
    </row>
    <row r="4" spans="1:10" ht="24" x14ac:dyDescent="0.2">
      <c r="A4" s="24" t="s">
        <v>14</v>
      </c>
      <c r="B4" s="20" t="s">
        <v>4</v>
      </c>
      <c r="C4" s="21" t="s">
        <v>96</v>
      </c>
      <c r="D4" s="22" t="s">
        <v>94</v>
      </c>
      <c r="E4" s="23" t="s">
        <v>95</v>
      </c>
      <c r="F4" s="23" t="s">
        <v>97</v>
      </c>
      <c r="G4" s="26" t="s">
        <v>102</v>
      </c>
      <c r="H4" s="21" t="s">
        <v>92</v>
      </c>
      <c r="I4" s="21" t="s">
        <v>104</v>
      </c>
      <c r="J4" s="25" t="s">
        <v>93</v>
      </c>
    </row>
    <row r="5" spans="1:10" x14ac:dyDescent="0.2">
      <c r="A5" s="37" t="s">
        <v>40</v>
      </c>
      <c r="B5" s="1" t="s">
        <v>41</v>
      </c>
      <c r="C5" s="12" t="s">
        <v>42</v>
      </c>
      <c r="D5" s="2">
        <v>12.566287942938796</v>
      </c>
      <c r="E5" s="2">
        <v>1.4003737361459372</v>
      </c>
      <c r="F5" s="13">
        <f t="shared" ref="F5:F6" si="0">E5</f>
        <v>1.4003737361459372</v>
      </c>
      <c r="G5" s="36"/>
      <c r="H5" s="35">
        <f t="shared" ref="H5:H13" si="1">G5/EXP(D5)</f>
        <v>0</v>
      </c>
      <c r="I5" s="15">
        <f t="shared" ref="I5:I6" si="2">H5</f>
        <v>0</v>
      </c>
      <c r="J5" s="34">
        <f t="shared" ref="J5:J7" si="3">NORMDIST(LN(I5+10^-9),0,F5,TRUE)</f>
        <v>7.5024099395543358E-50</v>
      </c>
    </row>
    <row r="6" spans="1:10" x14ac:dyDescent="0.2">
      <c r="A6" s="38"/>
      <c r="B6" s="3" t="s">
        <v>43</v>
      </c>
      <c r="C6" s="12" t="s">
        <v>44</v>
      </c>
      <c r="D6" s="4">
        <v>7.6753018259829648</v>
      </c>
      <c r="E6" s="4">
        <v>0.86860490212654407</v>
      </c>
      <c r="F6" s="13">
        <f t="shared" si="0"/>
        <v>0.86860490212654407</v>
      </c>
      <c r="G6" s="36"/>
      <c r="H6" s="31">
        <f t="shared" si="1"/>
        <v>0</v>
      </c>
      <c r="I6" s="13">
        <f t="shared" si="2"/>
        <v>0</v>
      </c>
      <c r="J6" s="27">
        <f t="shared" si="3"/>
        <v>4.171825799932648E-126</v>
      </c>
    </row>
    <row r="7" spans="1:10" x14ac:dyDescent="0.2">
      <c r="A7" s="38"/>
      <c r="B7" s="3" t="s">
        <v>45</v>
      </c>
      <c r="C7" s="12" t="s">
        <v>46</v>
      </c>
      <c r="D7" s="4">
        <v>9.2907511914888712</v>
      </c>
      <c r="E7" s="4">
        <v>1.3695240165760756</v>
      </c>
      <c r="F7" s="13">
        <f>AVERAGE(E7:E8)</f>
        <v>0.90788454767988769</v>
      </c>
      <c r="G7" s="36"/>
      <c r="H7" s="31">
        <f t="shared" si="1"/>
        <v>0</v>
      </c>
      <c r="I7" s="13">
        <f>SUM(H7:H8)</f>
        <v>0</v>
      </c>
      <c r="J7" s="27">
        <f t="shared" si="3"/>
        <v>1.2688237192672263E-115</v>
      </c>
    </row>
    <row r="8" spans="1:10" x14ac:dyDescent="0.2">
      <c r="A8" s="38"/>
      <c r="B8" s="3" t="s">
        <v>47</v>
      </c>
      <c r="C8" s="12" t="s">
        <v>46</v>
      </c>
      <c r="D8" s="4">
        <v>9.2528065351230246</v>
      </c>
      <c r="E8" s="4">
        <v>0.44624507878369979</v>
      </c>
      <c r="F8" s="13"/>
      <c r="G8" s="36"/>
      <c r="H8" s="31">
        <f t="shared" si="1"/>
        <v>0</v>
      </c>
      <c r="I8" s="13"/>
      <c r="J8" s="27"/>
    </row>
    <row r="9" spans="1:10" x14ac:dyDescent="0.2">
      <c r="A9" s="38"/>
      <c r="B9" s="3" t="s">
        <v>48</v>
      </c>
      <c r="C9" s="12" t="s">
        <v>49</v>
      </c>
      <c r="D9" s="4">
        <v>10.071785381714163</v>
      </c>
      <c r="E9" s="4">
        <v>1.0828062801577902</v>
      </c>
      <c r="F9" s="13">
        <f>AVERAGE(E9:E11)</f>
        <v>1.1098186847344731</v>
      </c>
      <c r="G9" s="36"/>
      <c r="H9" s="31">
        <f t="shared" si="1"/>
        <v>0</v>
      </c>
      <c r="I9" s="13">
        <f>SUM(H9:H11)</f>
        <v>0</v>
      </c>
      <c r="J9" s="27">
        <f>NORMDIST(LN(I9+10^-9),0,F9,TRUE)</f>
        <v>4.1317199027324205E-78</v>
      </c>
    </row>
    <row r="10" spans="1:10" x14ac:dyDescent="0.2">
      <c r="A10" s="38"/>
      <c r="B10" s="3" t="s">
        <v>50</v>
      </c>
      <c r="C10" s="12" t="s">
        <v>49</v>
      </c>
      <c r="D10" s="4">
        <v>11.457930083380704</v>
      </c>
      <c r="E10" s="4">
        <v>1.5695333937742635</v>
      </c>
      <c r="F10" s="13"/>
      <c r="G10" s="36"/>
      <c r="H10" s="31">
        <f t="shared" si="1"/>
        <v>0</v>
      </c>
      <c r="I10" s="13"/>
      <c r="J10" s="27"/>
    </row>
    <row r="11" spans="1:10" x14ac:dyDescent="0.2">
      <c r="A11" s="38"/>
      <c r="B11" s="3" t="s">
        <v>51</v>
      </c>
      <c r="C11" s="12" t="s">
        <v>49</v>
      </c>
      <c r="D11" s="4">
        <v>10.866079456212949</v>
      </c>
      <c r="E11" s="4">
        <v>0.67711638027136534</v>
      </c>
      <c r="F11" s="13"/>
      <c r="G11" s="36"/>
      <c r="H11" s="31">
        <f t="shared" si="1"/>
        <v>0</v>
      </c>
      <c r="I11" s="12"/>
      <c r="J11" s="28"/>
    </row>
    <row r="12" spans="1:10" x14ac:dyDescent="0.2">
      <c r="A12" s="38"/>
      <c r="B12" s="3" t="s">
        <v>52</v>
      </c>
      <c r="C12" s="12" t="s">
        <v>53</v>
      </c>
      <c r="D12" s="4">
        <v>7.0193379850626094</v>
      </c>
      <c r="E12" s="4">
        <v>3.7211288384324441</v>
      </c>
      <c r="F12" s="13">
        <f>E12</f>
        <v>3.7211288384324441</v>
      </c>
      <c r="G12" s="36"/>
      <c r="H12" s="31">
        <f t="shared" si="1"/>
        <v>0</v>
      </c>
      <c r="I12" s="13">
        <f>H12</f>
        <v>0</v>
      </c>
      <c r="J12" s="27">
        <f t="shared" ref="J12:J13" si="4">NORMDIST(LN(I12+10^-9),0,F12,TRUE)</f>
        <v>1.280436217823611E-8</v>
      </c>
    </row>
    <row r="13" spans="1:10" x14ac:dyDescent="0.2">
      <c r="A13" s="39"/>
      <c r="B13" s="5" t="s">
        <v>54</v>
      </c>
      <c r="C13" s="8" t="s">
        <v>55</v>
      </c>
      <c r="D13" s="6">
        <v>10.088566378415665</v>
      </c>
      <c r="E13" s="6">
        <v>1.6375461421361126</v>
      </c>
      <c r="F13" s="10">
        <f>E13</f>
        <v>1.6375461421361126</v>
      </c>
      <c r="G13" s="36"/>
      <c r="H13" s="29">
        <f t="shared" si="1"/>
        <v>0</v>
      </c>
      <c r="I13" s="10">
        <f>H13</f>
        <v>0</v>
      </c>
      <c r="J13" s="30">
        <f t="shared" si="4"/>
        <v>5.2439075891439404E-37</v>
      </c>
    </row>
  </sheetData>
  <sheetProtection sheet="1" objects="1" scenarios="1"/>
  <mergeCells count="1">
    <mergeCell ref="A5:A13"/>
  </mergeCells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7"/>
  <sheetViews>
    <sheetView zoomScaleNormal="100" workbookViewId="0">
      <selection activeCell="G5" sqref="G5"/>
    </sheetView>
  </sheetViews>
  <sheetFormatPr defaultRowHeight="13.2" x14ac:dyDescent="0.2"/>
  <cols>
    <col min="1" max="1" width="8.88671875" style="9"/>
    <col min="2" max="2" width="22.44140625" style="9" bestFit="1" customWidth="1"/>
    <col min="3" max="3" width="11.77734375" style="9" customWidth="1"/>
    <col min="4" max="5" width="8.88671875" style="9"/>
    <col min="6" max="6" width="15.21875" style="9" bestFit="1" customWidth="1"/>
    <col min="7" max="9" width="8.88671875" style="11"/>
    <col min="10" max="10" width="12.88671875" style="11" bestFit="1" customWidth="1"/>
  </cols>
  <sheetData>
    <row r="1" spans="1:10" ht="48.6" x14ac:dyDescent="0.2">
      <c r="A1" s="18"/>
      <c r="B1" s="32" t="s">
        <v>105</v>
      </c>
      <c r="C1" s="16" t="s">
        <v>101</v>
      </c>
      <c r="F1" s="11"/>
    </row>
    <row r="2" spans="1:10" ht="16.2" x14ac:dyDescent="0.2">
      <c r="A2" s="19" t="s">
        <v>100</v>
      </c>
      <c r="B2" s="33">
        <f>(1-(1-J5)*(1-J12)*(1-J14)*(1-J15)*(1-J20)*(1-J24)*(1-J30)*(1-J34)*(1-J35)*(1-J36)*(1-J37))*100</f>
        <v>7.8155004690216856E-8</v>
      </c>
      <c r="C2" s="17" t="str">
        <f>IF(B2&lt;0.1,"不検出",IF(B2&lt;5,"リスク低",IF(B2&lt;50,"リスク中","リスク高")))</f>
        <v>不検出</v>
      </c>
      <c r="F2" s="11"/>
    </row>
    <row r="4" spans="1:10" ht="24" x14ac:dyDescent="0.2">
      <c r="A4" s="24" t="s">
        <v>14</v>
      </c>
      <c r="B4" s="20" t="s">
        <v>4</v>
      </c>
      <c r="C4" s="21" t="s">
        <v>96</v>
      </c>
      <c r="D4" s="22" t="s">
        <v>94</v>
      </c>
      <c r="E4" s="23" t="s">
        <v>95</v>
      </c>
      <c r="F4" s="23" t="s">
        <v>97</v>
      </c>
      <c r="G4" s="26" t="s">
        <v>102</v>
      </c>
      <c r="H4" s="21" t="s">
        <v>92</v>
      </c>
      <c r="I4" s="21" t="s">
        <v>104</v>
      </c>
      <c r="J4" s="25" t="s">
        <v>93</v>
      </c>
    </row>
    <row r="5" spans="1:10" x14ac:dyDescent="0.2">
      <c r="A5" s="37" t="s">
        <v>56</v>
      </c>
      <c r="B5" s="1" t="s">
        <v>2</v>
      </c>
      <c r="C5" s="14" t="s">
        <v>57</v>
      </c>
      <c r="D5" s="2">
        <v>5.2653779130164073</v>
      </c>
      <c r="E5" s="2">
        <v>3.8407867396634385</v>
      </c>
      <c r="F5" s="15">
        <f>AVERAGE(E5:E10)</f>
        <v>3.4297686275741328</v>
      </c>
      <c r="G5" s="36"/>
      <c r="H5" s="35">
        <f t="shared" ref="H5:H35" si="0">G5/EXP(D5)</f>
        <v>0</v>
      </c>
      <c r="I5" s="15">
        <f>SUM(H5:H11)</f>
        <v>0</v>
      </c>
      <c r="J5" s="34">
        <f>NORMDIST(LN(I5+10^-9),0,F5,TRUE)</f>
        <v>7.6024714671181733E-10</v>
      </c>
    </row>
    <row r="6" spans="1:10" x14ac:dyDescent="0.2">
      <c r="A6" s="38"/>
      <c r="B6" s="3" t="s">
        <v>58</v>
      </c>
      <c r="C6" s="12" t="s">
        <v>57</v>
      </c>
      <c r="D6" s="4">
        <v>6.701152593545574</v>
      </c>
      <c r="E6" s="4">
        <v>3.1620360205375855</v>
      </c>
      <c r="F6" s="13"/>
      <c r="G6" s="36"/>
      <c r="H6" s="31">
        <f t="shared" si="0"/>
        <v>0</v>
      </c>
      <c r="I6" s="13"/>
      <c r="J6" s="27"/>
    </row>
    <row r="7" spans="1:10" x14ac:dyDescent="0.2">
      <c r="A7" s="38"/>
      <c r="B7" s="3" t="s">
        <v>59</v>
      </c>
      <c r="C7" s="12" t="s">
        <v>57</v>
      </c>
      <c r="D7" s="4">
        <v>4.4406426768430878</v>
      </c>
      <c r="E7" s="4">
        <v>3.4821876684081339</v>
      </c>
      <c r="F7" s="13"/>
      <c r="G7" s="36"/>
      <c r="H7" s="31">
        <f t="shared" si="0"/>
        <v>0</v>
      </c>
      <c r="I7" s="13"/>
      <c r="J7" s="27"/>
    </row>
    <row r="8" spans="1:10" x14ac:dyDescent="0.2">
      <c r="A8" s="38"/>
      <c r="B8" s="3" t="s">
        <v>60</v>
      </c>
      <c r="C8" s="12" t="s">
        <v>57</v>
      </c>
      <c r="D8" s="4">
        <v>5.911808482523889</v>
      </c>
      <c r="E8" s="4">
        <v>4.361765610046838</v>
      </c>
      <c r="F8" s="13"/>
      <c r="G8" s="36"/>
      <c r="H8" s="31">
        <f t="shared" si="0"/>
        <v>0</v>
      </c>
      <c r="I8" s="13"/>
      <c r="J8" s="27"/>
    </row>
    <row r="9" spans="1:10" x14ac:dyDescent="0.2">
      <c r="A9" s="38"/>
      <c r="B9" s="3" t="s">
        <v>1</v>
      </c>
      <c r="C9" s="12" t="s">
        <v>57</v>
      </c>
      <c r="D9" s="4">
        <v>7.2936879594363315</v>
      </c>
      <c r="E9" s="4">
        <v>2.7851547478875949</v>
      </c>
      <c r="F9" s="13"/>
      <c r="G9" s="36"/>
      <c r="H9" s="31">
        <f t="shared" si="0"/>
        <v>0</v>
      </c>
      <c r="I9" s="13"/>
      <c r="J9" s="27"/>
    </row>
    <row r="10" spans="1:10" x14ac:dyDescent="0.2">
      <c r="A10" s="38"/>
      <c r="B10" s="3" t="s">
        <v>0</v>
      </c>
      <c r="C10" s="12" t="s">
        <v>57</v>
      </c>
      <c r="D10" s="4">
        <v>6.0671404168807701</v>
      </c>
      <c r="E10" s="4">
        <v>2.9466809789012065</v>
      </c>
      <c r="F10" s="13"/>
      <c r="G10" s="36"/>
      <c r="H10" s="31">
        <f t="shared" si="0"/>
        <v>0</v>
      </c>
      <c r="I10" s="13"/>
      <c r="J10" s="27"/>
    </row>
    <row r="11" spans="1:10" x14ac:dyDescent="0.2">
      <c r="A11" s="38"/>
      <c r="B11" s="3" t="s">
        <v>61</v>
      </c>
      <c r="C11" s="12" t="s">
        <v>57</v>
      </c>
      <c r="D11" s="4">
        <v>10.959969909370592</v>
      </c>
      <c r="E11" s="4">
        <v>0.25227972676991028</v>
      </c>
      <c r="F11" s="13"/>
      <c r="G11" s="36"/>
      <c r="H11" s="31">
        <f t="shared" si="0"/>
        <v>0</v>
      </c>
      <c r="I11" s="13"/>
      <c r="J11" s="27"/>
    </row>
    <row r="12" spans="1:10" x14ac:dyDescent="0.2">
      <c r="A12" s="38"/>
      <c r="B12" s="7" t="s">
        <v>62</v>
      </c>
      <c r="C12" s="12" t="s">
        <v>103</v>
      </c>
      <c r="D12" s="4">
        <v>3.5255197859145402</v>
      </c>
      <c r="E12" s="4">
        <v>0.84505110905072134</v>
      </c>
      <c r="F12" s="13">
        <f>AVERAGE(E12:E13)</f>
        <v>0.79684217310336103</v>
      </c>
      <c r="G12" s="36"/>
      <c r="H12" s="31">
        <f t="shared" si="0"/>
        <v>0</v>
      </c>
      <c r="I12" s="13">
        <f>SUM(H12:H13)</f>
        <v>0</v>
      </c>
      <c r="J12" s="27">
        <f>NORMDIST(LN(I12+10^-9),0,F12,TRUE)</f>
        <v>2.0775594878082841E-149</v>
      </c>
    </row>
    <row r="13" spans="1:10" x14ac:dyDescent="0.2">
      <c r="A13" s="38"/>
      <c r="B13" s="3" t="s">
        <v>63</v>
      </c>
      <c r="C13" s="12" t="s">
        <v>44</v>
      </c>
      <c r="D13" s="4">
        <v>9.66424861347841</v>
      </c>
      <c r="E13" s="4">
        <v>0.74863323715600072</v>
      </c>
      <c r="F13" s="13"/>
      <c r="G13" s="36"/>
      <c r="H13" s="31">
        <f t="shared" si="0"/>
        <v>0</v>
      </c>
      <c r="I13" s="13"/>
      <c r="J13" s="27"/>
    </row>
    <row r="14" spans="1:10" x14ac:dyDescent="0.2">
      <c r="A14" s="38"/>
      <c r="B14" s="3" t="s">
        <v>91</v>
      </c>
      <c r="C14" s="12" t="s">
        <v>98</v>
      </c>
      <c r="D14" s="4">
        <v>3.7868930182958782</v>
      </c>
      <c r="E14" s="4">
        <v>0.76247280956826391</v>
      </c>
      <c r="F14" s="13">
        <f>E14</f>
        <v>0.76247280956826391</v>
      </c>
      <c r="G14" s="36"/>
      <c r="H14" s="31">
        <f t="shared" si="0"/>
        <v>0</v>
      </c>
      <c r="I14" s="13">
        <f>H14</f>
        <v>0</v>
      </c>
      <c r="J14" s="27">
        <f t="shared" ref="J14:J15" si="1">NORMDIST(LN(I14+10^-9),0,F14,TRUE)</f>
        <v>5.7488405413772003E-163</v>
      </c>
    </row>
    <row r="15" spans="1:10" x14ac:dyDescent="0.2">
      <c r="A15" s="38"/>
      <c r="B15" s="3" t="s">
        <v>64</v>
      </c>
      <c r="C15" s="12" t="s">
        <v>65</v>
      </c>
      <c r="D15" s="4">
        <v>4.2029711603400992</v>
      </c>
      <c r="E15" s="4">
        <v>2.850470290263821</v>
      </c>
      <c r="F15" s="13">
        <f>AVERAGE(E15:E19)</f>
        <v>3.1348421814547414</v>
      </c>
      <c r="G15" s="36"/>
      <c r="H15" s="31">
        <f t="shared" si="0"/>
        <v>0</v>
      </c>
      <c r="I15" s="13">
        <f>SUM(H15:H19)</f>
        <v>0</v>
      </c>
      <c r="J15" s="27">
        <f t="shared" si="1"/>
        <v>1.9135051164178095E-11</v>
      </c>
    </row>
    <row r="16" spans="1:10" x14ac:dyDescent="0.2">
      <c r="A16" s="38"/>
      <c r="B16" s="3" t="s">
        <v>66</v>
      </c>
      <c r="C16" s="12" t="s">
        <v>65</v>
      </c>
      <c r="D16" s="4">
        <v>2.6937428313192866</v>
      </c>
      <c r="E16" s="4">
        <v>3.2844682448794553</v>
      </c>
      <c r="F16" s="13"/>
      <c r="G16" s="36"/>
      <c r="H16" s="31">
        <f t="shared" si="0"/>
        <v>0</v>
      </c>
      <c r="I16" s="13"/>
      <c r="J16" s="27"/>
    </row>
    <row r="17" spans="1:10" x14ac:dyDescent="0.2">
      <c r="A17" s="38"/>
      <c r="B17" s="3" t="s">
        <v>67</v>
      </c>
      <c r="C17" s="12" t="s">
        <v>65</v>
      </c>
      <c r="D17" s="4">
        <v>3.2901262301155945</v>
      </c>
      <c r="E17" s="4">
        <v>3.2387300609760108</v>
      </c>
      <c r="F17" s="13"/>
      <c r="G17" s="36"/>
      <c r="H17" s="31">
        <f t="shared" si="0"/>
        <v>0</v>
      </c>
      <c r="I17" s="13"/>
      <c r="J17" s="27"/>
    </row>
    <row r="18" spans="1:10" x14ac:dyDescent="0.2">
      <c r="A18" s="38"/>
      <c r="B18" s="3" t="s">
        <v>68</v>
      </c>
      <c r="C18" s="12" t="s">
        <v>65</v>
      </c>
      <c r="D18" s="4">
        <v>4.8755925357897016</v>
      </c>
      <c r="E18" s="4">
        <v>3.319577290499689</v>
      </c>
      <c r="F18" s="13"/>
      <c r="G18" s="36"/>
      <c r="H18" s="31">
        <f t="shared" si="0"/>
        <v>0</v>
      </c>
      <c r="I18" s="13"/>
      <c r="J18" s="27"/>
    </row>
    <row r="19" spans="1:10" x14ac:dyDescent="0.2">
      <c r="A19" s="38"/>
      <c r="B19" s="3" t="s">
        <v>69</v>
      </c>
      <c r="C19" s="12" t="s">
        <v>65</v>
      </c>
      <c r="D19" s="4">
        <v>4.517836466964769</v>
      </c>
      <c r="E19" s="4">
        <v>2.9809650206547298</v>
      </c>
      <c r="F19" s="13"/>
      <c r="G19" s="36"/>
      <c r="H19" s="31">
        <f t="shared" si="0"/>
        <v>0</v>
      </c>
      <c r="I19" s="13"/>
      <c r="J19" s="27"/>
    </row>
    <row r="20" spans="1:10" x14ac:dyDescent="0.2">
      <c r="A20" s="38"/>
      <c r="B20" s="3" t="s">
        <v>70</v>
      </c>
      <c r="C20" s="12" t="s">
        <v>46</v>
      </c>
      <c r="D20" s="4">
        <v>4.777421986969264</v>
      </c>
      <c r="E20" s="4">
        <v>2.6812885608612373</v>
      </c>
      <c r="F20" s="13">
        <f>AVERAGE(E20:E23)</f>
        <v>1.8472878284313234</v>
      </c>
      <c r="G20" s="36"/>
      <c r="H20" s="31">
        <f t="shared" si="0"/>
        <v>0</v>
      </c>
      <c r="I20" s="13">
        <f>SUM(H20:H23)</f>
        <v>0</v>
      </c>
      <c r="J20" s="27">
        <f>NORMDIST(LN(I20+10^-9),0,F20,TRUE)</f>
        <v>1.6595728881806111E-29</v>
      </c>
    </row>
    <row r="21" spans="1:10" x14ac:dyDescent="0.2">
      <c r="A21" s="38"/>
      <c r="B21" s="3" t="s">
        <v>72</v>
      </c>
      <c r="C21" s="12" t="s">
        <v>46</v>
      </c>
      <c r="D21" s="4">
        <v>5.1548152754550989</v>
      </c>
      <c r="E21" s="4">
        <v>1.4525916254277613</v>
      </c>
      <c r="F21" s="13"/>
      <c r="G21" s="36"/>
      <c r="H21" s="31">
        <f t="shared" si="0"/>
        <v>0</v>
      </c>
      <c r="I21" s="13"/>
      <c r="J21" s="27"/>
    </row>
    <row r="22" spans="1:10" x14ac:dyDescent="0.2">
      <c r="A22" s="38"/>
      <c r="B22" s="3" t="s">
        <v>73</v>
      </c>
      <c r="C22" s="12" t="s">
        <v>46</v>
      </c>
      <c r="D22" s="4">
        <v>10.397655696876251</v>
      </c>
      <c r="E22" s="4">
        <v>1.4495408195106343</v>
      </c>
      <c r="F22" s="13"/>
      <c r="G22" s="36"/>
      <c r="H22" s="31">
        <f t="shared" si="0"/>
        <v>0</v>
      </c>
      <c r="I22" s="13"/>
      <c r="J22" s="27"/>
    </row>
    <row r="23" spans="1:10" x14ac:dyDescent="0.2">
      <c r="A23" s="38"/>
      <c r="B23" s="3" t="s">
        <v>74</v>
      </c>
      <c r="C23" s="12" t="s">
        <v>46</v>
      </c>
      <c r="D23" s="4">
        <v>7.2979631702340741</v>
      </c>
      <c r="E23" s="4">
        <v>1.8057303079256604</v>
      </c>
      <c r="F23" s="13"/>
      <c r="G23" s="36"/>
      <c r="H23" s="31">
        <f t="shared" si="0"/>
        <v>0</v>
      </c>
      <c r="I23" s="13"/>
      <c r="J23" s="27"/>
    </row>
    <row r="24" spans="1:10" x14ac:dyDescent="0.2">
      <c r="A24" s="38"/>
      <c r="B24" s="3" t="s">
        <v>3</v>
      </c>
      <c r="C24" s="12" t="s">
        <v>75</v>
      </c>
      <c r="D24" s="4">
        <v>6.352775659379601</v>
      </c>
      <c r="E24" s="4">
        <v>3.2976955395790259</v>
      </c>
      <c r="F24" s="13">
        <f>AVERAGE(E24:E29)</f>
        <v>2.992189630961148</v>
      </c>
      <c r="G24" s="36"/>
      <c r="H24" s="31">
        <f t="shared" si="0"/>
        <v>0</v>
      </c>
      <c r="I24" s="13">
        <f>SUM(H24:H29)</f>
        <v>0</v>
      </c>
      <c r="J24" s="27">
        <f>NORMDIST(LN(I24+10^-9),0,F24,TRUE)</f>
        <v>2.1678032672740478E-12</v>
      </c>
    </row>
    <row r="25" spans="1:10" x14ac:dyDescent="0.2">
      <c r="A25" s="38"/>
      <c r="B25" s="3" t="s">
        <v>13</v>
      </c>
      <c r="C25" s="12" t="s">
        <v>75</v>
      </c>
      <c r="D25" s="4">
        <v>7.4735389215316639</v>
      </c>
      <c r="E25" s="4">
        <v>1.9535149763902599</v>
      </c>
      <c r="F25" s="13"/>
      <c r="G25" s="36"/>
      <c r="H25" s="31">
        <f t="shared" si="0"/>
        <v>0</v>
      </c>
      <c r="I25" s="13"/>
      <c r="J25" s="27"/>
    </row>
    <row r="26" spans="1:10" x14ac:dyDescent="0.2">
      <c r="A26" s="38"/>
      <c r="B26" s="3" t="s">
        <v>76</v>
      </c>
      <c r="C26" s="12" t="s">
        <v>75</v>
      </c>
      <c r="D26" s="4">
        <v>6.6803311965157466</v>
      </c>
      <c r="E26" s="4">
        <v>2.8806679760873335</v>
      </c>
      <c r="F26" s="13"/>
      <c r="G26" s="36"/>
      <c r="H26" s="31">
        <f t="shared" si="0"/>
        <v>0</v>
      </c>
      <c r="I26" s="13"/>
      <c r="J26" s="27"/>
    </row>
    <row r="27" spans="1:10" x14ac:dyDescent="0.2">
      <c r="A27" s="38"/>
      <c r="B27" s="3" t="s">
        <v>77</v>
      </c>
      <c r="C27" s="12" t="s">
        <v>75</v>
      </c>
      <c r="D27" s="4">
        <v>6.2544095538993645</v>
      </c>
      <c r="E27" s="4">
        <v>3.174252506582826</v>
      </c>
      <c r="F27" s="13"/>
      <c r="G27" s="36"/>
      <c r="H27" s="31">
        <f t="shared" si="0"/>
        <v>0</v>
      </c>
      <c r="I27" s="13"/>
      <c r="J27" s="27"/>
    </row>
    <row r="28" spans="1:10" x14ac:dyDescent="0.2">
      <c r="A28" s="38"/>
      <c r="B28" s="3" t="s">
        <v>78</v>
      </c>
      <c r="C28" s="12" t="s">
        <v>75</v>
      </c>
      <c r="D28" s="4">
        <v>7.250818835347367</v>
      </c>
      <c r="E28" s="4">
        <v>3.2742866573741574</v>
      </c>
      <c r="F28" s="13"/>
      <c r="G28" s="36"/>
      <c r="H28" s="31">
        <f t="shared" si="0"/>
        <v>0</v>
      </c>
      <c r="I28" s="13"/>
      <c r="J28" s="27"/>
    </row>
    <row r="29" spans="1:10" x14ac:dyDescent="0.2">
      <c r="A29" s="38"/>
      <c r="B29" s="3" t="s">
        <v>79</v>
      </c>
      <c r="C29" s="12" t="s">
        <v>75</v>
      </c>
      <c r="D29" s="4">
        <v>6.2301267075315456</v>
      </c>
      <c r="E29" s="4">
        <v>3.3727201297532878</v>
      </c>
      <c r="F29" s="13"/>
      <c r="G29" s="36"/>
      <c r="H29" s="31">
        <f t="shared" si="0"/>
        <v>0</v>
      </c>
      <c r="I29" s="13"/>
      <c r="J29" s="27"/>
    </row>
    <row r="30" spans="1:10" x14ac:dyDescent="0.2">
      <c r="A30" s="38"/>
      <c r="B30" s="3" t="s">
        <v>80</v>
      </c>
      <c r="C30" s="12" t="s">
        <v>81</v>
      </c>
      <c r="D30" s="4">
        <v>6.6408630766446244</v>
      </c>
      <c r="E30" s="4">
        <v>2.2452778799977455</v>
      </c>
      <c r="F30" s="13">
        <f>AVERAGE(E30:E33)</f>
        <v>1.4777350629589181</v>
      </c>
      <c r="G30" s="36"/>
      <c r="H30" s="31">
        <f t="shared" si="0"/>
        <v>0</v>
      </c>
      <c r="I30" s="13">
        <f>SUM(H30:H33)</f>
        <v>0</v>
      </c>
      <c r="J30" s="27">
        <f>NORMDIST(LN(I30+10^-9),0,F30,TRUE)</f>
        <v>5.5844786182665356E-45</v>
      </c>
    </row>
    <row r="31" spans="1:10" x14ac:dyDescent="0.2">
      <c r="A31" s="38"/>
      <c r="B31" s="3" t="s">
        <v>82</v>
      </c>
      <c r="C31" s="12" t="s">
        <v>81</v>
      </c>
      <c r="D31" s="4">
        <v>7.4938180738390914</v>
      </c>
      <c r="E31" s="4">
        <v>1.3422937445980669</v>
      </c>
      <c r="F31" s="13"/>
      <c r="G31" s="36"/>
      <c r="H31" s="31">
        <f t="shared" si="0"/>
        <v>0</v>
      </c>
      <c r="I31" s="13"/>
      <c r="J31" s="27"/>
    </row>
    <row r="32" spans="1:10" x14ac:dyDescent="0.2">
      <c r="A32" s="38"/>
      <c r="B32" s="3" t="s">
        <v>83</v>
      </c>
      <c r="C32" s="12" t="s">
        <v>81</v>
      </c>
      <c r="D32" s="4">
        <v>8.4203320630440057</v>
      </c>
      <c r="E32" s="4">
        <v>1.310817172151165</v>
      </c>
      <c r="F32" s="13"/>
      <c r="G32" s="36"/>
      <c r="H32" s="31">
        <f t="shared" si="0"/>
        <v>0</v>
      </c>
      <c r="I32" s="13"/>
      <c r="J32" s="27"/>
    </row>
    <row r="33" spans="1:10" x14ac:dyDescent="0.2">
      <c r="A33" s="38"/>
      <c r="B33" s="3" t="s">
        <v>84</v>
      </c>
      <c r="C33" s="12" t="s">
        <v>81</v>
      </c>
      <c r="D33" s="4">
        <v>10.2777444968788</v>
      </c>
      <c r="E33" s="4">
        <v>1.0125514550886947</v>
      </c>
      <c r="F33" s="13"/>
      <c r="G33" s="36"/>
      <c r="H33" s="31">
        <f t="shared" si="0"/>
        <v>0</v>
      </c>
      <c r="I33" s="13"/>
      <c r="J33" s="27"/>
    </row>
    <row r="34" spans="1:10" x14ac:dyDescent="0.2">
      <c r="A34" s="38"/>
      <c r="B34" s="3" t="s">
        <v>85</v>
      </c>
      <c r="C34" s="12" t="s">
        <v>86</v>
      </c>
      <c r="D34" s="4">
        <v>5.4158795394028267</v>
      </c>
      <c r="E34" s="4">
        <v>1.3145543690080996</v>
      </c>
      <c r="F34" s="13">
        <v>1.31</v>
      </c>
      <c r="G34" s="36"/>
      <c r="H34" s="31">
        <f t="shared" si="0"/>
        <v>0</v>
      </c>
      <c r="I34" s="13">
        <f>H34</f>
        <v>0</v>
      </c>
      <c r="J34" s="27">
        <f t="shared" ref="J34:J37" si="2">NORMDIST(LN(I34+10^-9),0,F34,TRUE)</f>
        <v>1.1453622356147144E-56</v>
      </c>
    </row>
    <row r="35" spans="1:10" x14ac:dyDescent="0.2">
      <c r="A35" s="38"/>
      <c r="B35" s="3" t="s">
        <v>87</v>
      </c>
      <c r="C35" s="12" t="s">
        <v>88</v>
      </c>
      <c r="D35" s="4">
        <v>9.7167484866909</v>
      </c>
      <c r="E35" s="4">
        <v>0.71738249728486192</v>
      </c>
      <c r="F35" s="13">
        <f>E35</f>
        <v>0.71738249728486192</v>
      </c>
      <c r="G35" s="36"/>
      <c r="H35" s="31">
        <f t="shared" si="0"/>
        <v>0</v>
      </c>
      <c r="I35" s="13">
        <f>H35</f>
        <v>0</v>
      </c>
      <c r="J35" s="27">
        <f t="shared" si="2"/>
        <v>8.6120904870066736E-184</v>
      </c>
    </row>
    <row r="36" spans="1:10" x14ac:dyDescent="0.2">
      <c r="A36" s="38"/>
      <c r="B36" s="3" t="s">
        <v>89</v>
      </c>
      <c r="C36" s="12" t="s">
        <v>88</v>
      </c>
      <c r="D36" s="4">
        <v>8.4531564082223536</v>
      </c>
      <c r="E36" s="4">
        <v>0.93968307996885292</v>
      </c>
      <c r="F36" s="13">
        <f>E36</f>
        <v>0.93968307996885292</v>
      </c>
      <c r="G36" s="36"/>
      <c r="H36" s="31">
        <f t="shared" ref="H36:H37" si="3">G36/EXP(D36)</f>
        <v>0</v>
      </c>
      <c r="I36" s="13">
        <f t="shared" ref="I36:I37" si="4">H36</f>
        <v>0</v>
      </c>
      <c r="J36" s="27">
        <f t="shared" si="2"/>
        <v>4.4243605174011617E-108</v>
      </c>
    </row>
    <row r="37" spans="1:10" x14ac:dyDescent="0.2">
      <c r="A37" s="39"/>
      <c r="B37" s="5" t="s">
        <v>90</v>
      </c>
      <c r="C37" s="8" t="s">
        <v>88</v>
      </c>
      <c r="D37" s="6">
        <v>8.7163751829827536</v>
      </c>
      <c r="E37" s="6">
        <v>1.1567924083831111</v>
      </c>
      <c r="F37" s="10">
        <f>E37</f>
        <v>1.1567924083831111</v>
      </c>
      <c r="G37" s="36"/>
      <c r="H37" s="29">
        <f t="shared" si="3"/>
        <v>0</v>
      </c>
      <c r="I37" s="10">
        <f t="shared" si="4"/>
        <v>0</v>
      </c>
      <c r="J37" s="30">
        <f t="shared" si="2"/>
        <v>4.5505860469088219E-72</v>
      </c>
    </row>
  </sheetData>
  <sheetProtection sheet="1" objects="1" scenarios="1"/>
  <mergeCells count="1">
    <mergeCell ref="A5:A37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7"/>
  <sheetViews>
    <sheetView tabSelected="1" workbookViewId="0">
      <selection activeCell="G5" sqref="G5"/>
    </sheetView>
  </sheetViews>
  <sheetFormatPr defaultRowHeight="13.2" x14ac:dyDescent="0.2"/>
  <cols>
    <col min="1" max="1" width="8.88671875" style="9"/>
    <col min="2" max="2" width="22.44140625" style="9" bestFit="1" customWidth="1"/>
    <col min="3" max="3" width="11.77734375" style="9" customWidth="1"/>
    <col min="4" max="5" width="8.88671875" style="9"/>
    <col min="6" max="6" width="15.21875" style="9" bestFit="1" customWidth="1"/>
    <col min="7" max="9" width="8.88671875" style="11"/>
    <col min="10" max="10" width="12.88671875" style="11" bestFit="1" customWidth="1"/>
  </cols>
  <sheetData>
    <row r="1" spans="1:10" ht="48.6" x14ac:dyDescent="0.2">
      <c r="A1" s="18"/>
      <c r="B1" s="32" t="s">
        <v>105</v>
      </c>
      <c r="C1" s="16" t="s">
        <v>101</v>
      </c>
      <c r="F1" s="11"/>
    </row>
    <row r="2" spans="1:10" ht="16.2" x14ac:dyDescent="0.2">
      <c r="A2" s="19" t="s">
        <v>100</v>
      </c>
      <c r="B2" s="33">
        <f>(1-(1-J5)*(1-J12)*(1-J14)*(1-J15)*(1-J20)*(1-J24)*(1-J30)*(1-J34)*(1-J35)*(1-J36)*(1-J37))*100</f>
        <v>10.05043900172925</v>
      </c>
      <c r="C2" s="17" t="str">
        <f>IF(B2&lt;0.1,"不検出",IF(B2&lt;5,"リスク低",IF(B2&lt;50,"リスク中","リスク高")))</f>
        <v>リスク中</v>
      </c>
      <c r="F2" s="11"/>
    </row>
    <row r="4" spans="1:10" ht="24" x14ac:dyDescent="0.2">
      <c r="A4" s="24" t="s">
        <v>14</v>
      </c>
      <c r="B4" s="20" t="s">
        <v>4</v>
      </c>
      <c r="C4" s="21" t="s">
        <v>96</v>
      </c>
      <c r="D4" s="22" t="s">
        <v>94</v>
      </c>
      <c r="E4" s="23" t="s">
        <v>95</v>
      </c>
      <c r="F4" s="23" t="s">
        <v>97</v>
      </c>
      <c r="G4" s="26" t="s">
        <v>102</v>
      </c>
      <c r="H4" s="21" t="s">
        <v>92</v>
      </c>
      <c r="I4" s="21" t="s">
        <v>104</v>
      </c>
      <c r="J4" s="25" t="s">
        <v>93</v>
      </c>
    </row>
    <row r="5" spans="1:10" x14ac:dyDescent="0.2">
      <c r="A5" s="37" t="s">
        <v>56</v>
      </c>
      <c r="B5" s="1" t="s">
        <v>2</v>
      </c>
      <c r="C5" s="14" t="s">
        <v>57</v>
      </c>
      <c r="D5" s="2">
        <v>5.2653779130164073</v>
      </c>
      <c r="E5" s="2">
        <v>3.8407867396634385</v>
      </c>
      <c r="F5" s="15">
        <f>AVERAGE(E5:E10)</f>
        <v>3.4297686275741328</v>
      </c>
      <c r="G5" s="36">
        <v>3.4323082907069397E-2</v>
      </c>
      <c r="H5" s="35">
        <f t="shared" ref="H5:H35" si="0">G5/EXP(D5)</f>
        <v>1.7736246523913544E-4</v>
      </c>
      <c r="I5" s="15">
        <f>SUM(H5:H11)</f>
        <v>1.1068459521074989E-3</v>
      </c>
      <c r="J5" s="34">
        <f>NORMDIST(LN(I5+10^-9),0,F5,TRUE)</f>
        <v>2.3602271387178901E-2</v>
      </c>
    </row>
    <row r="6" spans="1:10" x14ac:dyDescent="0.2">
      <c r="A6" s="38"/>
      <c r="B6" s="3" t="s">
        <v>58</v>
      </c>
      <c r="C6" s="12" t="s">
        <v>57</v>
      </c>
      <c r="D6" s="4">
        <v>6.701152593545574</v>
      </c>
      <c r="E6" s="4">
        <v>3.1620360205375855</v>
      </c>
      <c r="F6" s="13"/>
      <c r="G6" s="36">
        <v>0.18149107475733203</v>
      </c>
      <c r="H6" s="31">
        <f t="shared" si="0"/>
        <v>2.2314218363118389E-4</v>
      </c>
      <c r="I6" s="13"/>
      <c r="J6" s="27"/>
    </row>
    <row r="7" spans="1:10" x14ac:dyDescent="0.2">
      <c r="A7" s="38"/>
      <c r="B7" s="3" t="s">
        <v>59</v>
      </c>
      <c r="C7" s="12" t="s">
        <v>57</v>
      </c>
      <c r="D7" s="4">
        <v>4.4406426768430878</v>
      </c>
      <c r="E7" s="4">
        <v>3.4821876684081339</v>
      </c>
      <c r="F7" s="13"/>
      <c r="G7" s="36">
        <v>3.9701296296347402E-2</v>
      </c>
      <c r="H7" s="31">
        <f t="shared" si="0"/>
        <v>4.6801317236474182E-4</v>
      </c>
      <c r="I7" s="13"/>
      <c r="J7" s="27"/>
    </row>
    <row r="8" spans="1:10" x14ac:dyDescent="0.2">
      <c r="A8" s="38"/>
      <c r="B8" s="3" t="s">
        <v>60</v>
      </c>
      <c r="C8" s="12" t="s">
        <v>57</v>
      </c>
      <c r="D8" s="4">
        <v>5.911808482523889</v>
      </c>
      <c r="E8" s="4">
        <v>4.361765610046838</v>
      </c>
      <c r="F8" s="13"/>
      <c r="G8" s="36">
        <v>9.6040011716898039E-3</v>
      </c>
      <c r="H8" s="31">
        <f t="shared" si="0"/>
        <v>2.6000781540440805E-5</v>
      </c>
      <c r="I8" s="13"/>
      <c r="J8" s="27"/>
    </row>
    <row r="9" spans="1:10" x14ac:dyDescent="0.2">
      <c r="A9" s="38"/>
      <c r="B9" s="3" t="s">
        <v>1</v>
      </c>
      <c r="C9" s="12" t="s">
        <v>57</v>
      </c>
      <c r="D9" s="4">
        <v>7.2936879594363315</v>
      </c>
      <c r="E9" s="4">
        <v>2.7851547478875949</v>
      </c>
      <c r="F9" s="13"/>
      <c r="G9" s="36">
        <v>5.5940790047226997E-2</v>
      </c>
      <c r="H9" s="31">
        <f t="shared" si="0"/>
        <v>3.8029460297199083E-5</v>
      </c>
      <c r="I9" s="13"/>
      <c r="J9" s="27"/>
    </row>
    <row r="10" spans="1:10" x14ac:dyDescent="0.2">
      <c r="A10" s="38"/>
      <c r="B10" s="3" t="s">
        <v>0</v>
      </c>
      <c r="C10" s="12" t="s">
        <v>57</v>
      </c>
      <c r="D10" s="4">
        <v>6.0671404168807701</v>
      </c>
      <c r="E10" s="4">
        <v>2.9466809789012065</v>
      </c>
      <c r="F10" s="13"/>
      <c r="G10" s="36">
        <v>7.4813052189760101E-2</v>
      </c>
      <c r="H10" s="31">
        <f t="shared" si="0"/>
        <v>1.7340106849902861E-4</v>
      </c>
      <c r="I10" s="13"/>
      <c r="J10" s="27"/>
    </row>
    <row r="11" spans="1:10" x14ac:dyDescent="0.2">
      <c r="A11" s="38"/>
      <c r="B11" s="3" t="s">
        <v>61</v>
      </c>
      <c r="C11" s="12" t="s">
        <v>57</v>
      </c>
      <c r="D11" s="4">
        <v>10.959969909370592</v>
      </c>
      <c r="E11" s="4">
        <v>0.25227972676991028</v>
      </c>
      <c r="F11" s="13"/>
      <c r="G11" s="36">
        <v>5.1589343087315498E-2</v>
      </c>
      <c r="H11" s="31">
        <f t="shared" si="0"/>
        <v>8.9682053576913947E-7</v>
      </c>
      <c r="I11" s="13"/>
      <c r="J11" s="27"/>
    </row>
    <row r="12" spans="1:10" x14ac:dyDescent="0.2">
      <c r="A12" s="38"/>
      <c r="B12" s="7" t="s">
        <v>62</v>
      </c>
      <c r="C12" s="12" t="s">
        <v>103</v>
      </c>
      <c r="D12" s="4">
        <v>3.5255197859145402</v>
      </c>
      <c r="E12" s="4">
        <v>0.84505110905072134</v>
      </c>
      <c r="F12" s="13">
        <f>AVERAGE(E12:E13)</f>
        <v>0.79684217310336103</v>
      </c>
      <c r="G12" s="36">
        <v>0.31155848835729499</v>
      </c>
      <c r="H12" s="31">
        <f t="shared" si="0"/>
        <v>9.1711922875995586E-3</v>
      </c>
      <c r="I12" s="13">
        <f>SUM(H12:H13)</f>
        <v>1.0002669619241289E-2</v>
      </c>
      <c r="J12" s="27">
        <f>NORMDIST(LN(I12+10^-9),0,F12,TRUE)</f>
        <v>3.7586348732734902E-9</v>
      </c>
    </row>
    <row r="13" spans="1:10" x14ac:dyDescent="0.2">
      <c r="A13" s="38"/>
      <c r="B13" s="3" t="s">
        <v>63</v>
      </c>
      <c r="C13" s="12" t="s">
        <v>44</v>
      </c>
      <c r="D13" s="4">
        <v>9.66424861347841</v>
      </c>
      <c r="E13" s="4">
        <v>0.74863323715600072</v>
      </c>
      <c r="F13" s="13"/>
      <c r="G13" s="36">
        <v>13.091224127316201</v>
      </c>
      <c r="H13" s="31">
        <f t="shared" si="0"/>
        <v>8.3147733164172955E-4</v>
      </c>
      <c r="I13" s="13"/>
      <c r="J13" s="27"/>
    </row>
    <row r="14" spans="1:10" x14ac:dyDescent="0.2">
      <c r="A14" s="38"/>
      <c r="B14" s="3" t="s">
        <v>91</v>
      </c>
      <c r="C14" s="12" t="s">
        <v>98</v>
      </c>
      <c r="D14" s="4">
        <v>3.7868930182958782</v>
      </c>
      <c r="E14" s="4">
        <v>0.76247280956826391</v>
      </c>
      <c r="F14" s="13">
        <f>E14</f>
        <v>0.76247280956826391</v>
      </c>
      <c r="G14" s="36">
        <v>0.51298605249181894</v>
      </c>
      <c r="H14" s="31">
        <f t="shared" si="0"/>
        <v>1.162729833745919E-2</v>
      </c>
      <c r="I14" s="13">
        <f>H14</f>
        <v>1.162729833745919E-2</v>
      </c>
      <c r="J14" s="27">
        <f>NORMDIST(LN(I14+10^-9),0,F14,TRUE)</f>
        <v>2.5782120896773606E-9</v>
      </c>
    </row>
    <row r="15" spans="1:10" x14ac:dyDescent="0.2">
      <c r="A15" s="38"/>
      <c r="B15" s="3" t="s">
        <v>64</v>
      </c>
      <c r="C15" s="12" t="s">
        <v>65</v>
      </c>
      <c r="D15" s="4">
        <v>4.2029711603400992</v>
      </c>
      <c r="E15" s="4">
        <v>2.850470290263821</v>
      </c>
      <c r="F15" s="13">
        <f>AVERAGE(E15:E19)</f>
        <v>3.1348421814547414</v>
      </c>
      <c r="G15" s="36">
        <v>0.24489001098743199</v>
      </c>
      <c r="H15" s="31">
        <f t="shared" si="0"/>
        <v>3.6613722713096978E-3</v>
      </c>
      <c r="I15" s="13">
        <f>SUM(H15:H19)</f>
        <v>6.3162751638175451E-3</v>
      </c>
      <c r="J15" s="27">
        <f t="shared" ref="J15" si="1">NORMDIST(LN(I15+10^-9),0,F15,TRUE)</f>
        <v>5.3091294280018214E-2</v>
      </c>
    </row>
    <row r="16" spans="1:10" x14ac:dyDescent="0.2">
      <c r="A16" s="38"/>
      <c r="B16" s="3" t="s">
        <v>66</v>
      </c>
      <c r="C16" s="12" t="s">
        <v>65</v>
      </c>
      <c r="D16" s="4">
        <v>2.6937428313192866</v>
      </c>
      <c r="E16" s="4">
        <v>3.2844682448794553</v>
      </c>
      <c r="F16" s="13"/>
      <c r="G16" s="36">
        <v>2.145430652037995E-2</v>
      </c>
      <c r="H16" s="31">
        <f t="shared" si="0"/>
        <v>1.4508978389506024E-3</v>
      </c>
      <c r="I16" s="13"/>
      <c r="J16" s="27"/>
    </row>
    <row r="17" spans="1:10" x14ac:dyDescent="0.2">
      <c r="A17" s="38"/>
      <c r="B17" s="3" t="s">
        <v>67</v>
      </c>
      <c r="C17" s="12" t="s">
        <v>65</v>
      </c>
      <c r="D17" s="4">
        <v>3.2901262301155945</v>
      </c>
      <c r="E17" s="4">
        <v>3.2387300609760108</v>
      </c>
      <c r="F17" s="13"/>
      <c r="G17" s="36">
        <v>4.7489473574119792E-3</v>
      </c>
      <c r="H17" s="31">
        <f t="shared" si="0"/>
        <v>1.7689423885398496E-4</v>
      </c>
      <c r="I17" s="13"/>
      <c r="J17" s="27"/>
    </row>
    <row r="18" spans="1:10" x14ac:dyDescent="0.2">
      <c r="A18" s="38"/>
      <c r="B18" s="3" t="s">
        <v>68</v>
      </c>
      <c r="C18" s="12" t="s">
        <v>65</v>
      </c>
      <c r="D18" s="4">
        <v>4.8755925357897016</v>
      </c>
      <c r="E18" s="4">
        <v>3.319577290499689</v>
      </c>
      <c r="F18" s="13"/>
      <c r="G18" s="36">
        <v>8.0996229919584314E-2</v>
      </c>
      <c r="H18" s="31">
        <f t="shared" si="0"/>
        <v>6.1804752301208735E-4</v>
      </c>
      <c r="I18" s="13"/>
      <c r="J18" s="27"/>
    </row>
    <row r="19" spans="1:10" x14ac:dyDescent="0.2">
      <c r="A19" s="38"/>
      <c r="B19" s="3" t="s">
        <v>69</v>
      </c>
      <c r="C19" s="12" t="s">
        <v>65</v>
      </c>
      <c r="D19" s="4">
        <v>4.517836466964769</v>
      </c>
      <c r="E19" s="4">
        <v>2.9809650206547298</v>
      </c>
      <c r="F19" s="13"/>
      <c r="G19" s="36">
        <v>3.7485383342666573E-2</v>
      </c>
      <c r="H19" s="31">
        <f t="shared" si="0"/>
        <v>4.0906329169117245E-4</v>
      </c>
      <c r="I19" s="13"/>
      <c r="J19" s="27"/>
    </row>
    <row r="20" spans="1:10" x14ac:dyDescent="0.2">
      <c r="A20" s="38"/>
      <c r="B20" s="3" t="s">
        <v>70</v>
      </c>
      <c r="C20" s="12" t="s">
        <v>71</v>
      </c>
      <c r="D20" s="4">
        <v>4.777421986969264</v>
      </c>
      <c r="E20" s="4">
        <v>2.6812885608612373</v>
      </c>
      <c r="F20" s="13">
        <f>AVERAGE(E20:E23)</f>
        <v>1.8472878284313234</v>
      </c>
      <c r="G20" s="36">
        <v>1.9710536163698684E-4</v>
      </c>
      <c r="H20" s="31">
        <f t="shared" si="0"/>
        <v>1.6591682613825898E-6</v>
      </c>
      <c r="I20" s="13">
        <f>SUM(H20:H23)</f>
        <v>1.6433383378633778E-4</v>
      </c>
      <c r="J20" s="27">
        <f>NORMDIST(LN(I20+10^-9),0,F20,TRUE)</f>
        <v>1.1969044379498071E-6</v>
      </c>
    </row>
    <row r="21" spans="1:10" x14ac:dyDescent="0.2">
      <c r="A21" s="38"/>
      <c r="B21" s="3" t="s">
        <v>72</v>
      </c>
      <c r="C21" s="12" t="s">
        <v>46</v>
      </c>
      <c r="D21" s="4">
        <v>5.1548152754550989</v>
      </c>
      <c r="E21" s="4">
        <v>1.4525916254277613</v>
      </c>
      <c r="F21" s="13"/>
      <c r="G21" s="36">
        <v>8.4091034002117971E-3</v>
      </c>
      <c r="H21" s="31">
        <f t="shared" si="0"/>
        <v>4.853352812624022E-5</v>
      </c>
      <c r="I21" s="13"/>
      <c r="J21" s="27"/>
    </row>
    <row r="22" spans="1:10" x14ac:dyDescent="0.2">
      <c r="A22" s="38"/>
      <c r="B22" s="3" t="s">
        <v>73</v>
      </c>
      <c r="C22" s="12" t="s">
        <v>46</v>
      </c>
      <c r="D22" s="4">
        <v>10.397655696876251</v>
      </c>
      <c r="E22" s="4">
        <v>1.4495408195106343</v>
      </c>
      <c r="F22" s="13"/>
      <c r="G22" s="36">
        <v>0.18162227749923376</v>
      </c>
      <c r="H22" s="31">
        <f t="shared" si="0"/>
        <v>5.5401895457224907E-6</v>
      </c>
      <c r="I22" s="13"/>
      <c r="J22" s="27"/>
    </row>
    <row r="23" spans="1:10" x14ac:dyDescent="0.2">
      <c r="A23" s="38"/>
      <c r="B23" s="3" t="s">
        <v>74</v>
      </c>
      <c r="C23" s="12" t="s">
        <v>46</v>
      </c>
      <c r="D23" s="4">
        <v>7.2979631702340741</v>
      </c>
      <c r="E23" s="4">
        <v>1.8057303079256604</v>
      </c>
      <c r="F23" s="13"/>
      <c r="G23" s="36">
        <v>0.16043486371433352</v>
      </c>
      <c r="H23" s="31">
        <f t="shared" si="0"/>
        <v>1.0860094785299249E-4</v>
      </c>
      <c r="I23" s="13"/>
      <c r="J23" s="27"/>
    </row>
    <row r="24" spans="1:10" x14ac:dyDescent="0.2">
      <c r="A24" s="38"/>
      <c r="B24" s="3" t="s">
        <v>3</v>
      </c>
      <c r="C24" s="12" t="s">
        <v>75</v>
      </c>
      <c r="D24" s="4">
        <v>6.352775659379601</v>
      </c>
      <c r="E24" s="4">
        <v>3.2976955395790259</v>
      </c>
      <c r="F24" s="13">
        <f>AVERAGE(E24:E29)</f>
        <v>2.992189630961148</v>
      </c>
      <c r="G24" s="36">
        <v>1.1211248902897599</v>
      </c>
      <c r="H24" s="31">
        <f t="shared" si="0"/>
        <v>1.9528935942928348E-3</v>
      </c>
      <c r="I24" s="13">
        <f>SUM(H24:H29)</f>
        <v>3.149859945758286E-3</v>
      </c>
      <c r="J24" s="27">
        <f>NORMDIST(LN(I24+10^-9),0,F24,TRUE)</f>
        <v>2.7105650749180196E-2</v>
      </c>
    </row>
    <row r="25" spans="1:10" x14ac:dyDescent="0.2">
      <c r="A25" s="38"/>
      <c r="B25" s="3" t="s">
        <v>13</v>
      </c>
      <c r="C25" s="12" t="s">
        <v>75</v>
      </c>
      <c r="D25" s="4">
        <v>7.4735389215316639</v>
      </c>
      <c r="E25" s="4">
        <v>1.9535149763902599</v>
      </c>
      <c r="F25" s="13"/>
      <c r="G25" s="36">
        <v>1.21070062481836</v>
      </c>
      <c r="H25" s="31">
        <f t="shared" si="0"/>
        <v>6.8757496063251563E-4</v>
      </c>
      <c r="I25" s="13"/>
      <c r="J25" s="27"/>
    </row>
    <row r="26" spans="1:10" x14ac:dyDescent="0.2">
      <c r="A26" s="38"/>
      <c r="B26" s="3" t="s">
        <v>76</v>
      </c>
      <c r="C26" s="12" t="s">
        <v>75</v>
      </c>
      <c r="D26" s="4">
        <v>6.6803311965157466</v>
      </c>
      <c r="E26" s="4">
        <v>2.8806679760873335</v>
      </c>
      <c r="F26" s="13"/>
      <c r="G26" s="36">
        <v>4.2977043940020797E-2</v>
      </c>
      <c r="H26" s="31">
        <f t="shared" si="0"/>
        <v>5.395175351359989E-5</v>
      </c>
      <c r="I26" s="13"/>
      <c r="J26" s="27"/>
    </row>
    <row r="27" spans="1:10" x14ac:dyDescent="0.2">
      <c r="A27" s="38"/>
      <c r="B27" s="3" t="s">
        <v>77</v>
      </c>
      <c r="C27" s="12" t="s">
        <v>75</v>
      </c>
      <c r="D27" s="4">
        <v>6.2544095538993645</v>
      </c>
      <c r="E27" s="4">
        <v>3.174252506582826</v>
      </c>
      <c r="F27" s="13"/>
      <c r="G27" s="36">
        <v>0.15980515864698397</v>
      </c>
      <c r="H27" s="31">
        <f t="shared" si="0"/>
        <v>3.0713919225123289E-4</v>
      </c>
      <c r="I27" s="13"/>
      <c r="J27" s="27"/>
    </row>
    <row r="28" spans="1:10" x14ac:dyDescent="0.2">
      <c r="A28" s="38"/>
      <c r="B28" s="3" t="s">
        <v>78</v>
      </c>
      <c r="C28" s="12" t="s">
        <v>75</v>
      </c>
      <c r="D28" s="4">
        <v>7.250818835347367</v>
      </c>
      <c r="E28" s="4">
        <v>3.2742866573741574</v>
      </c>
      <c r="F28" s="13"/>
      <c r="G28" s="36">
        <v>4.5748745464058542E-2</v>
      </c>
      <c r="H28" s="31">
        <f t="shared" si="0"/>
        <v>3.2462994616728308E-5</v>
      </c>
      <c r="I28" s="13"/>
      <c r="J28" s="27"/>
    </row>
    <row r="29" spans="1:10" x14ac:dyDescent="0.2">
      <c r="A29" s="38"/>
      <c r="B29" s="3" t="s">
        <v>79</v>
      </c>
      <c r="C29" s="12" t="s">
        <v>75</v>
      </c>
      <c r="D29" s="4">
        <v>6.2301267075315456</v>
      </c>
      <c r="E29" s="4">
        <v>3.3727201297532878</v>
      </c>
      <c r="F29" s="13"/>
      <c r="G29" s="36">
        <v>5.88245537026632E-2</v>
      </c>
      <c r="H29" s="31">
        <f t="shared" si="0"/>
        <v>1.158374504513741E-4</v>
      </c>
      <c r="I29" s="13"/>
      <c r="J29" s="27"/>
    </row>
    <row r="30" spans="1:10" x14ac:dyDescent="0.2">
      <c r="A30" s="38"/>
      <c r="B30" s="3" t="s">
        <v>80</v>
      </c>
      <c r="C30" s="12" t="s">
        <v>81</v>
      </c>
      <c r="D30" s="4">
        <v>6.6408630766446244</v>
      </c>
      <c r="E30" s="4">
        <v>2.2452778799977455</v>
      </c>
      <c r="F30" s="13">
        <f>AVERAGE(E30:E33)</f>
        <v>1.4777350629589181</v>
      </c>
      <c r="G30" s="36">
        <v>0.57986112934269207</v>
      </c>
      <c r="H30" s="31">
        <f t="shared" si="0"/>
        <v>7.572404550256818E-4</v>
      </c>
      <c r="I30" s="13">
        <f>SUM(H30:H33)</f>
        <v>1.1394568318449205E-3</v>
      </c>
      <c r="J30" s="27">
        <f>NORMDIST(LN(I30+10^-9),0,F30,TRUE)</f>
        <v>2.2568275149266216E-6</v>
      </c>
    </row>
    <row r="31" spans="1:10" x14ac:dyDescent="0.2">
      <c r="A31" s="38"/>
      <c r="B31" s="3" t="s">
        <v>82</v>
      </c>
      <c r="C31" s="12" t="s">
        <v>81</v>
      </c>
      <c r="D31" s="4">
        <v>7.4938180738390914</v>
      </c>
      <c r="E31" s="4">
        <v>1.3422937445980669</v>
      </c>
      <c r="F31" s="13"/>
      <c r="G31" s="36">
        <v>0.22634817008988323</v>
      </c>
      <c r="H31" s="31">
        <f t="shared" si="0"/>
        <v>1.2596594524222828E-4</v>
      </c>
      <c r="I31" s="13"/>
      <c r="J31" s="27"/>
    </row>
    <row r="32" spans="1:10" x14ac:dyDescent="0.2">
      <c r="A32" s="38"/>
      <c r="B32" s="3" t="s">
        <v>83</v>
      </c>
      <c r="C32" s="12" t="s">
        <v>81</v>
      </c>
      <c r="D32" s="4">
        <v>8.4203320630440057</v>
      </c>
      <c r="E32" s="4">
        <v>1.310817172151165</v>
      </c>
      <c r="F32" s="13"/>
      <c r="G32" s="36">
        <v>1.101397232887269</v>
      </c>
      <c r="H32" s="31">
        <f t="shared" si="0"/>
        <v>2.4268348911547294E-4</v>
      </c>
      <c r="I32" s="13"/>
      <c r="J32" s="27"/>
    </row>
    <row r="33" spans="1:10" x14ac:dyDescent="0.2">
      <c r="A33" s="38"/>
      <c r="B33" s="3" t="s">
        <v>84</v>
      </c>
      <c r="C33" s="12" t="s">
        <v>81</v>
      </c>
      <c r="D33" s="4">
        <v>10.2777444968788</v>
      </c>
      <c r="E33" s="4">
        <v>1.0125514550886947</v>
      </c>
      <c r="F33" s="13"/>
      <c r="G33" s="36">
        <v>0.39450244987028027</v>
      </c>
      <c r="H33" s="31">
        <f t="shared" si="0"/>
        <v>1.3566942461537455E-5</v>
      </c>
      <c r="I33" s="13"/>
      <c r="J33" s="27"/>
    </row>
    <row r="34" spans="1:10" x14ac:dyDescent="0.2">
      <c r="A34" s="38"/>
      <c r="B34" s="3" t="s">
        <v>85</v>
      </c>
      <c r="C34" s="12" t="s">
        <v>86</v>
      </c>
      <c r="D34" s="4">
        <v>5.4158795394028267</v>
      </c>
      <c r="E34" s="4">
        <v>1.3145543690080996</v>
      </c>
      <c r="F34" s="13">
        <v>1.31</v>
      </c>
      <c r="G34" s="36">
        <v>9.9557394111794229E-4</v>
      </c>
      <c r="H34" s="31">
        <f t="shared" si="0"/>
        <v>4.4257504473413106E-6</v>
      </c>
      <c r="I34" s="13">
        <f>H34</f>
        <v>4.4257504473413106E-6</v>
      </c>
      <c r="J34" s="27">
        <f t="shared" ref="J34:J37" si="2">NORMDIST(LN(I34+10^-9),0,F34,TRUE)</f>
        <v>2.4673023474101335E-21</v>
      </c>
    </row>
    <row r="35" spans="1:10" x14ac:dyDescent="0.2">
      <c r="A35" s="38"/>
      <c r="B35" s="3" t="s">
        <v>87</v>
      </c>
      <c r="C35" s="12" t="s">
        <v>88</v>
      </c>
      <c r="D35" s="4">
        <v>9.7167484866909</v>
      </c>
      <c r="E35" s="4">
        <v>0.71738249728486192</v>
      </c>
      <c r="F35" s="13">
        <f>E35</f>
        <v>0.71738249728486192</v>
      </c>
      <c r="G35" s="36">
        <v>2.7043481436876107</v>
      </c>
      <c r="H35" s="31">
        <f t="shared" si="0"/>
        <v>1.6297926311009263E-4</v>
      </c>
      <c r="I35" s="13">
        <f>H35</f>
        <v>1.6297926311009263E-4</v>
      </c>
      <c r="J35" s="27">
        <f t="shared" si="2"/>
        <v>2.6032701891776385E-34</v>
      </c>
    </row>
    <row r="36" spans="1:10" x14ac:dyDescent="0.2">
      <c r="A36" s="38"/>
      <c r="B36" s="3" t="s">
        <v>89</v>
      </c>
      <c r="C36" s="12" t="s">
        <v>88</v>
      </c>
      <c r="D36" s="4">
        <v>8.4531564082223536</v>
      </c>
      <c r="E36" s="4">
        <v>0.93968307996885292</v>
      </c>
      <c r="F36" s="13">
        <f>E36</f>
        <v>0.93968307996885292</v>
      </c>
      <c r="G36" s="36">
        <v>0.87435275476769314</v>
      </c>
      <c r="H36" s="31">
        <f t="shared" ref="H36:H37" si="3">G36/EXP(D36)</f>
        <v>1.8643502268826827E-4</v>
      </c>
      <c r="I36" s="13">
        <f t="shared" ref="I36:I37" si="4">H36</f>
        <v>1.8643502268826827E-4</v>
      </c>
      <c r="J36" s="27">
        <f t="shared" si="2"/>
        <v>3.1622232401474836E-20</v>
      </c>
    </row>
    <row r="37" spans="1:10" x14ac:dyDescent="0.2">
      <c r="A37" s="39"/>
      <c r="B37" s="5" t="s">
        <v>90</v>
      </c>
      <c r="C37" s="8" t="s">
        <v>88</v>
      </c>
      <c r="D37" s="6">
        <v>8.7163751829827536</v>
      </c>
      <c r="E37" s="6">
        <v>1.1567924083831111</v>
      </c>
      <c r="F37" s="10">
        <f>E37</f>
        <v>1.1567924083831111</v>
      </c>
      <c r="G37" s="36">
        <v>1.6143392299368526</v>
      </c>
      <c r="H37" s="29">
        <f t="shared" si="3"/>
        <v>2.6455815700468114E-4</v>
      </c>
      <c r="I37" s="10">
        <f t="shared" si="4"/>
        <v>2.6455815700468114E-4</v>
      </c>
      <c r="J37" s="30">
        <f t="shared" si="2"/>
        <v>5.3597955321881063E-13</v>
      </c>
    </row>
  </sheetData>
  <sheetProtection sheet="1" objects="1" scenarios="1"/>
  <mergeCells count="1">
    <mergeCell ref="A5:A37"/>
  </mergeCells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殺虫剤</vt:lpstr>
      <vt:lpstr>殺菌剤</vt:lpstr>
      <vt:lpstr>除草剤</vt:lpstr>
      <vt:lpstr>計算例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2022-09-14T00:56:05Z</dcterms:created>
  <dcterms:modified xsi:type="dcterms:W3CDTF">2022-09-20T08:43:43Z</dcterms:modified>
</cp:coreProperties>
</file>